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CCCCFC2C-04AC-4C84-A1AC-00CFD2325F10}" xr6:coauthVersionLast="47" xr6:coauthVersionMax="47" xr10:uidLastSave="{00000000-0000-0000-0000-000000000000}"/>
  <bookViews>
    <workbookView xWindow="-108" yWindow="-108" windowWidth="23256" windowHeight="12456" tabRatio="641" activeTab="3" xr2:uid="{D5D56F79-16B4-4564-877A-1560370C2FBA}"/>
  </bookViews>
  <sheets>
    <sheet name="10-1(宗教)ok" sheetId="2" r:id="rId1"/>
    <sheet name="10-2(低收)ok" sheetId="11" r:id="rId2"/>
    <sheet name="10-3(身障)ok" sheetId="12" r:id="rId3"/>
    <sheet name="10-4(幼)" sheetId="6" r:id="rId4"/>
    <sheet name="10-5(社區)ok" sheetId="7" r:id="rId5"/>
    <sheet name="10-5-1(社區)ok" sheetId="8" r:id="rId6"/>
    <sheet name="10-6(調解)ok" sheetId="9" r:id="rId7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7" i="7" l="1"/>
  <c r="H12" i="12"/>
  <c r="S12" i="12"/>
  <c r="U12" i="12"/>
  <c r="Y12" i="12"/>
  <c r="AE12" i="12"/>
  <c r="AI12" i="12"/>
  <c r="AU12" i="12"/>
  <c r="BG12" i="12"/>
  <c r="BH12" i="12"/>
  <c r="H13" i="12"/>
  <c r="I13" i="12"/>
  <c r="J13" i="12"/>
  <c r="S13" i="12"/>
  <c r="Y13" i="12"/>
  <c r="Z13" i="12"/>
  <c r="AE13" i="12"/>
  <c r="AF13" i="12"/>
  <c r="AH13" i="12"/>
  <c r="AI13" i="12"/>
  <c r="AU13" i="12"/>
  <c r="AY13" i="12"/>
  <c r="B7" i="11"/>
  <c r="C7" i="11"/>
  <c r="E7" i="11"/>
  <c r="B8" i="11"/>
  <c r="C8" i="11"/>
  <c r="E8" i="11"/>
  <c r="B9" i="11"/>
  <c r="C9" i="11"/>
  <c r="E9" i="11"/>
  <c r="B10" i="11"/>
  <c r="C10" i="11"/>
  <c r="D10" i="11"/>
  <c r="E10" i="11"/>
  <c r="B11" i="11"/>
  <c r="C11" i="11"/>
  <c r="D11" i="11"/>
  <c r="E11" i="11"/>
  <c r="B12" i="11"/>
  <c r="C12" i="11"/>
  <c r="D12" i="11"/>
  <c r="E12" i="11"/>
  <c r="B13" i="11"/>
  <c r="D13" i="11"/>
  <c r="E13" i="11"/>
  <c r="C14" i="11"/>
  <c r="E14" i="11"/>
  <c r="B15" i="11"/>
  <c r="D15" i="11"/>
  <c r="B16" i="11"/>
  <c r="C16" i="11"/>
  <c r="D16" i="11"/>
  <c r="E16" i="11"/>
  <c r="B17" i="11"/>
  <c r="C17" i="11"/>
  <c r="D17" i="11"/>
  <c r="E17" i="11"/>
  <c r="B18" i="11"/>
  <c r="C18" i="11"/>
  <c r="D18" i="11"/>
  <c r="E18" i="11"/>
  <c r="B19" i="11"/>
  <c r="C19" i="11"/>
  <c r="D19" i="11"/>
  <c r="E19" i="11"/>
  <c r="B20" i="11"/>
  <c r="C20" i="11"/>
  <c r="D20" i="11"/>
  <c r="E20" i="11"/>
  <c r="S26" i="7"/>
  <c r="S25" i="7"/>
  <c r="R24" i="7"/>
  <c r="S24" i="7"/>
  <c r="S23" i="7"/>
  <c r="K23" i="7"/>
  <c r="D14" i="2"/>
  <c r="D15" i="2"/>
  <c r="E7" i="6"/>
  <c r="E8" i="6"/>
  <c r="E9" i="6"/>
  <c r="E10" i="6"/>
  <c r="E11" i="6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H11" i="8"/>
  <c r="H12" i="8"/>
  <c r="H13" i="8"/>
  <c r="H14" i="8"/>
  <c r="H15" i="8"/>
  <c r="F8" i="9"/>
  <c r="G8" i="9"/>
  <c r="F9" i="9"/>
  <c r="G9" i="9"/>
  <c r="W9" i="9"/>
  <c r="D9" i="9"/>
  <c r="C9" i="9"/>
  <c r="X9" i="9"/>
  <c r="E9" i="9"/>
  <c r="F15" i="9"/>
  <c r="G15" i="9"/>
  <c r="W15" i="9"/>
  <c r="X15" i="9"/>
</calcChain>
</file>

<file path=xl/sharedStrings.xml><?xml version="1.0" encoding="utf-8"?>
<sst xmlns="http://schemas.openxmlformats.org/spreadsheetml/2006/main" count="671" uniqueCount="361">
  <si>
    <t>社會福利 134</t>
  </si>
  <si>
    <t>表10-1、宗教教務概況</t>
  </si>
  <si>
    <t>10-1、General Condition of Religions</t>
  </si>
  <si>
    <t>年別及宗教別             Year&amp;Religions</t>
  </si>
  <si>
    <t>寺廟與教堂合計                       No.of Churches</t>
  </si>
  <si>
    <t>神職人員數（人）                 No.of Missionaries</t>
  </si>
  <si>
    <t>信徒人數（人）                     No.of Believers</t>
  </si>
  <si>
    <t>14</t>
  </si>
  <si>
    <t>13</t>
  </si>
  <si>
    <t>社會福利142</t>
  </si>
  <si>
    <t>單位：戶；人</t>
  </si>
  <si>
    <t xml:space="preserve">年底別         End of  Year </t>
  </si>
  <si>
    <t>總計  Grand  Total</t>
  </si>
  <si>
    <t>第一款   Level 1</t>
  </si>
  <si>
    <t>第二款   Level 2</t>
  </si>
  <si>
    <t>第三款   Level 3</t>
  </si>
  <si>
    <t>占全鄉總戶數比率(%)</t>
  </si>
  <si>
    <t>占全鄉總人數比率(%)</t>
  </si>
  <si>
    <t>單位：人</t>
  </si>
  <si>
    <t>Unit:Person</t>
  </si>
  <si>
    <t>105年底           2016</t>
  </si>
  <si>
    <t>106年底           2017</t>
  </si>
  <si>
    <t>社會福利 145</t>
  </si>
  <si>
    <t>社會福利 146</t>
  </si>
  <si>
    <t>表10-3、身 心 障 礙 人 口 數  (續完)</t>
  </si>
  <si>
    <r>
      <rPr>
        <sz val="18"/>
        <rFont val="Times New Roman"/>
        <family val="1"/>
      </rPr>
      <t>10-3</t>
    </r>
    <r>
      <rPr>
        <sz val="18"/>
        <rFont val="新細明體"/>
        <family val="1"/>
        <charset val="136"/>
      </rPr>
      <t xml:space="preserve">、  </t>
    </r>
    <r>
      <rPr>
        <sz val="18"/>
        <rFont val="Times New Roman"/>
        <family val="1"/>
      </rPr>
      <t>Number of the Handicapped(Cont.End)</t>
    </r>
  </si>
  <si>
    <t xml:space="preserve">年底別
End of Year </t>
  </si>
  <si>
    <t>合計</t>
  </si>
  <si>
    <t xml:space="preserve">身心障礙人數 </t>
  </si>
  <si>
    <t>The Disabled Population</t>
  </si>
  <si>
    <t>身心障礙人數</t>
  </si>
  <si>
    <r>
      <rPr>
        <sz val="10"/>
        <rFont val="新細明體"/>
        <family val="1"/>
        <charset val="136"/>
      </rPr>
      <t xml:space="preserve">身心障礙人數
占總人口比率(％)
</t>
    </r>
    <r>
      <rPr>
        <sz val="8"/>
        <rFont val="Times New Roman"/>
        <family val="1"/>
      </rPr>
      <t>The Disabled as a Percentage of Total Population</t>
    </r>
  </si>
  <si>
    <r>
      <rPr>
        <sz val="10"/>
        <rFont val="新細明體"/>
        <family val="1"/>
        <charset val="136"/>
      </rPr>
      <t xml:space="preserve">總計
</t>
    </r>
    <r>
      <rPr>
        <sz val="8"/>
        <rFont val="Times New Roman"/>
        <family val="1"/>
      </rPr>
      <t>Grand Total</t>
    </r>
  </si>
  <si>
    <t>領有舊制身心障礙手冊者</t>
  </si>
  <si>
    <t>With Disability Manual by Old System</t>
  </si>
  <si>
    <r>
      <rPr>
        <sz val="10"/>
        <rFont val="新細明體"/>
        <family val="1"/>
        <charset val="136"/>
      </rPr>
      <t xml:space="preserve">領有新制身心障礙證明者 
</t>
    </r>
    <r>
      <rPr>
        <sz val="8"/>
        <rFont val="新細明體"/>
        <family val="1"/>
        <charset val="136"/>
      </rPr>
      <t>With Disability Identification by New System</t>
    </r>
  </si>
  <si>
    <t>領有新制身心障礙證明者</t>
  </si>
  <si>
    <t>With Disability Identification by New System</t>
  </si>
  <si>
    <r>
      <rPr>
        <sz val="10"/>
        <rFont val="新細明體"/>
        <family val="1"/>
        <charset val="136"/>
      </rPr>
      <t xml:space="preserve">合計
</t>
    </r>
    <r>
      <rPr>
        <sz val="8"/>
        <rFont val="Times New Roman"/>
        <family val="1"/>
      </rPr>
      <t>Total</t>
    </r>
  </si>
  <si>
    <r>
      <rPr>
        <sz val="10"/>
        <rFont val="新細明體"/>
        <family val="1"/>
        <charset val="136"/>
      </rPr>
      <t xml:space="preserve">視覺
障礙者
</t>
    </r>
    <r>
      <rPr>
        <sz val="8"/>
        <rFont val="Times New Roman"/>
        <family val="1"/>
      </rPr>
      <t xml:space="preserve">Vision Disability
</t>
    </r>
  </si>
  <si>
    <r>
      <rPr>
        <sz val="10"/>
        <rFont val="新細明體"/>
        <family val="1"/>
        <charset val="136"/>
      </rPr>
      <t xml:space="preserve">聽覺機能
障礙者
</t>
    </r>
    <r>
      <rPr>
        <sz val="8"/>
        <rFont val="Times New Roman"/>
        <family val="1"/>
      </rPr>
      <t xml:space="preserve">Hearing Dysfunction
</t>
    </r>
  </si>
  <si>
    <r>
      <rPr>
        <sz val="10"/>
        <rFont val="新細明體"/>
        <family val="1"/>
        <charset val="136"/>
      </rPr>
      <t xml:space="preserve">平衡機能
障礙者
</t>
    </r>
    <r>
      <rPr>
        <sz val="8"/>
        <rFont val="Times New Roman"/>
        <family val="1"/>
      </rPr>
      <t xml:space="preserve">Balance Dysfunction
</t>
    </r>
  </si>
  <si>
    <r>
      <rPr>
        <sz val="10"/>
        <rFont val="新細明體"/>
        <family val="1"/>
        <charset val="136"/>
      </rPr>
      <t xml:space="preserve">聲音機能或
語言機能障礙者
</t>
    </r>
    <r>
      <rPr>
        <sz val="8"/>
        <rFont val="Times New Roman"/>
        <family val="1"/>
      </rPr>
      <t>Voice or Speech Dysfunction</t>
    </r>
  </si>
  <si>
    <r>
      <rPr>
        <sz val="10"/>
        <rFont val="新細明體"/>
        <family val="1"/>
        <charset val="136"/>
      </rPr>
      <t xml:space="preserve">肢體
障礙者
</t>
    </r>
    <r>
      <rPr>
        <sz val="8"/>
        <rFont val="Times New Roman"/>
        <family val="1"/>
      </rPr>
      <t xml:space="preserve">Limbs Disability
</t>
    </r>
  </si>
  <si>
    <r>
      <rPr>
        <sz val="10"/>
        <rFont val="新細明體"/>
        <family val="1"/>
        <charset val="136"/>
      </rPr>
      <t xml:space="preserve">智能
障礙者
</t>
    </r>
    <r>
      <rPr>
        <sz val="8"/>
        <rFont val="Times New Roman"/>
        <family val="1"/>
      </rPr>
      <t xml:space="preserve">Mental Disability
</t>
    </r>
  </si>
  <si>
    <r>
      <rPr>
        <sz val="10"/>
        <rFont val="新細明體"/>
        <family val="1"/>
        <charset val="136"/>
      </rPr>
      <t xml:space="preserve">重要器官
失去功能者
</t>
    </r>
    <r>
      <rPr>
        <sz val="8"/>
        <rFont val="Times New Roman"/>
        <family val="1"/>
      </rPr>
      <t>Losing Functions of Primary Organs</t>
    </r>
  </si>
  <si>
    <r>
      <rPr>
        <sz val="10"/>
        <rFont val="新細明體"/>
        <family val="1"/>
        <charset val="136"/>
      </rPr>
      <t xml:space="preserve">顏面
損傷者
</t>
    </r>
    <r>
      <rPr>
        <sz val="8"/>
        <rFont val="Times New Roman"/>
        <family val="1"/>
      </rPr>
      <t>Suffering Facial Damage</t>
    </r>
  </si>
  <si>
    <r>
      <rPr>
        <sz val="10"/>
        <rFont val="新細明體"/>
        <family val="1"/>
        <charset val="136"/>
      </rPr>
      <t xml:space="preserve">植物人
</t>
    </r>
    <r>
      <rPr>
        <sz val="8"/>
        <rFont val="Times New Roman"/>
        <family val="1"/>
      </rPr>
      <t xml:space="preserve">Vegetative State
</t>
    </r>
  </si>
  <si>
    <r>
      <rPr>
        <sz val="10"/>
        <rFont val="新細明體"/>
        <family val="1"/>
        <charset val="136"/>
      </rPr>
      <t xml:space="preserve">失智症者
</t>
    </r>
    <r>
      <rPr>
        <sz val="8"/>
        <rFont val="Times New Roman"/>
        <family val="1"/>
      </rPr>
      <t xml:space="preserve">Dementia
</t>
    </r>
  </si>
  <si>
    <r>
      <rPr>
        <sz val="10"/>
        <rFont val="新細明體"/>
        <family val="1"/>
        <charset val="136"/>
      </rPr>
      <t xml:space="preserve">自閉症者
</t>
    </r>
    <r>
      <rPr>
        <sz val="8"/>
        <rFont val="Times New Roman"/>
        <family val="1"/>
      </rPr>
      <t xml:space="preserve">Autism
</t>
    </r>
  </si>
  <si>
    <r>
      <rPr>
        <sz val="10"/>
        <rFont val="新細明體"/>
        <family val="1"/>
        <charset val="136"/>
      </rPr>
      <t xml:space="preserve">慢性精神
病患者
</t>
    </r>
    <r>
      <rPr>
        <sz val="8"/>
        <rFont val="Times New Roman"/>
        <family val="1"/>
      </rPr>
      <t xml:space="preserve">Chronic Psychosis
</t>
    </r>
  </si>
  <si>
    <r>
      <rPr>
        <sz val="10"/>
        <rFont val="新細明體"/>
        <family val="1"/>
        <charset val="136"/>
      </rPr>
      <t xml:space="preserve">多重障礙者
</t>
    </r>
    <r>
      <rPr>
        <sz val="8"/>
        <rFont val="Times New Roman"/>
        <family val="1"/>
      </rPr>
      <t xml:space="preserve">Multi-Disability
</t>
    </r>
  </si>
  <si>
    <r>
      <rPr>
        <sz val="10"/>
        <rFont val="新細明體"/>
        <family val="1"/>
        <charset val="136"/>
      </rPr>
      <t xml:space="preserve">頑性(難治型)
癲癇症者
</t>
    </r>
    <r>
      <rPr>
        <sz val="8"/>
        <rFont val="Times New Roman"/>
        <family val="1"/>
      </rPr>
      <t>Stubborn
(Difficult-to-Cure) 
Epilepsy</t>
    </r>
  </si>
  <si>
    <r>
      <rPr>
        <sz val="10"/>
        <rFont val="新細明體"/>
        <family val="1"/>
        <charset val="136"/>
      </rPr>
      <t xml:space="preserve">因罕見疾病而致
身心功能障礙者
</t>
    </r>
    <r>
      <rPr>
        <sz val="8"/>
        <rFont val="Times New Roman"/>
        <family val="1"/>
      </rPr>
      <t xml:space="preserve">Caused by Infrequent Disease
</t>
    </r>
  </si>
  <si>
    <r>
      <rPr>
        <sz val="10"/>
        <rFont val="新細明體"/>
        <family val="1"/>
        <charset val="136"/>
      </rPr>
      <t xml:space="preserve">其他
</t>
    </r>
    <r>
      <rPr>
        <sz val="8"/>
        <rFont val="Times New Roman"/>
        <family val="1"/>
      </rPr>
      <t xml:space="preserve">Others
</t>
    </r>
  </si>
  <si>
    <r>
      <rPr>
        <sz val="10"/>
        <rFont val="新細明體"/>
        <family val="1"/>
        <charset val="136"/>
      </rPr>
      <t xml:space="preserve">神經系統構造
及精神、心智功能
</t>
    </r>
    <r>
      <rPr>
        <sz val="8"/>
        <rFont val="Times New Roman"/>
        <family val="1"/>
      </rPr>
      <t>Mental Functions &amp; Structures of the Nervous System</t>
    </r>
  </si>
  <si>
    <r>
      <rPr>
        <sz val="10"/>
        <rFont val="新細明體"/>
        <family val="1"/>
        <charset val="136"/>
      </rPr>
      <t xml:space="preserve">眼、耳及相關構造
與感官功能及疼痛
</t>
    </r>
    <r>
      <rPr>
        <sz val="8"/>
        <rFont val="Times New Roman"/>
        <family val="1"/>
      </rPr>
      <t>Sensory Functions &amp; Pain</t>
    </r>
    <r>
      <rPr>
        <sz val="8"/>
        <rFont val="新細明體"/>
        <family val="1"/>
        <charset val="136"/>
      </rPr>
      <t>；</t>
    </r>
    <r>
      <rPr>
        <sz val="8"/>
        <rFont val="Times New Roman"/>
        <family val="1"/>
      </rPr>
      <t xml:space="preserve">The Eye, Ear and Related Structures
</t>
    </r>
  </si>
  <si>
    <r>
      <rPr>
        <sz val="10"/>
        <rFont val="新細明體"/>
        <family val="1"/>
        <charset val="136"/>
      </rPr>
      <t xml:space="preserve">涉及聲音與言語
構造及其功能
</t>
    </r>
    <r>
      <rPr>
        <sz val="8"/>
        <rFont val="Times New Roman"/>
        <family val="1"/>
      </rPr>
      <t>Functions &amp; Structures of</t>
    </r>
    <r>
      <rPr>
        <sz val="8"/>
        <rFont val="新細明體"/>
        <family val="1"/>
        <charset val="136"/>
      </rPr>
      <t>／</t>
    </r>
    <r>
      <rPr>
        <sz val="8"/>
        <rFont val="Times New Roman"/>
        <family val="1"/>
      </rPr>
      <t xml:space="preserve">Involved in Voice and Speech
</t>
    </r>
  </si>
  <si>
    <r>
      <rPr>
        <sz val="10"/>
        <rFont val="新細明體"/>
        <family val="1"/>
        <charset val="136"/>
      </rPr>
      <t xml:space="preserve">循環、造血、免疫與呼吸系統構造及其功能
</t>
    </r>
    <r>
      <rPr>
        <sz val="8"/>
        <rFont val="Times New Roman"/>
        <family val="1"/>
      </rPr>
      <t>Functions &amp; Structures of</t>
    </r>
    <r>
      <rPr>
        <sz val="8"/>
        <rFont val="新細明體"/>
        <family val="1"/>
        <charset val="136"/>
      </rPr>
      <t>／</t>
    </r>
    <r>
      <rPr>
        <sz val="8"/>
        <rFont val="Times New Roman"/>
        <family val="1"/>
      </rPr>
      <t>Related to the Cardiovascular, Haematological, Immunological and Respiratory Systems</t>
    </r>
  </si>
  <si>
    <r>
      <rPr>
        <sz val="10"/>
        <rFont val="新細明體"/>
        <family val="1"/>
        <charset val="136"/>
      </rPr>
      <t xml:space="preserve">消化、新陳代謝與內分泌系統相關構造及其功能
</t>
    </r>
    <r>
      <rPr>
        <sz val="8"/>
        <rFont val="Times New Roman"/>
        <family val="1"/>
      </rPr>
      <t>Functions &amp; Structures of</t>
    </r>
    <r>
      <rPr>
        <sz val="8"/>
        <rFont val="新細明體"/>
        <family val="1"/>
        <charset val="136"/>
      </rPr>
      <t>／</t>
    </r>
    <r>
      <rPr>
        <sz val="8"/>
        <rFont val="Times New Roman"/>
        <family val="1"/>
      </rPr>
      <t xml:space="preserve">Related to the Digestive, Metabolic and Endocrine Systems
</t>
    </r>
  </si>
  <si>
    <r>
      <rPr>
        <sz val="10"/>
        <rFont val="新細明體"/>
        <family val="1"/>
        <charset val="136"/>
      </rPr>
      <t xml:space="preserve">泌尿與生殖系統相關構造及其功能
</t>
    </r>
    <r>
      <rPr>
        <sz val="8"/>
        <rFont val="Times New Roman"/>
        <family val="1"/>
      </rPr>
      <t>Functions &amp; Structures of</t>
    </r>
    <r>
      <rPr>
        <sz val="8"/>
        <rFont val="新細明體"/>
        <family val="1"/>
        <charset val="136"/>
      </rPr>
      <t>／</t>
    </r>
    <r>
      <rPr>
        <sz val="8"/>
        <rFont val="Times New Roman"/>
        <family val="1"/>
      </rPr>
      <t xml:space="preserve">Related to the Genitourinary and Reproductive Systems
</t>
    </r>
  </si>
  <si>
    <r>
      <rPr>
        <sz val="10"/>
        <rFont val="新細明體"/>
        <family val="1"/>
        <charset val="136"/>
      </rPr>
      <t xml:space="preserve">神經、肌肉、骨骼之移動相關構造及其功能
</t>
    </r>
    <r>
      <rPr>
        <sz val="8"/>
        <rFont val="Times New Roman"/>
        <family val="1"/>
      </rPr>
      <t xml:space="preserve">Neuromusculoskeletal and Movement Related Functions &amp; Structures
</t>
    </r>
  </si>
  <si>
    <r>
      <rPr>
        <sz val="10"/>
        <rFont val="新細明體"/>
        <family val="1"/>
        <charset val="136"/>
      </rPr>
      <t xml:space="preserve">皮膚與相關
構造及其功能
</t>
    </r>
    <r>
      <rPr>
        <sz val="8"/>
        <rFont val="Times New Roman"/>
        <family val="1"/>
      </rPr>
      <t xml:space="preserve">Functions &amp; Related Structures of the Skin
</t>
    </r>
  </si>
  <si>
    <r>
      <rPr>
        <sz val="10"/>
        <rFont val="新細明體"/>
        <family val="1"/>
        <charset val="136"/>
      </rPr>
      <t xml:space="preserve">跨兩類別以上者
</t>
    </r>
    <r>
      <rPr>
        <sz val="8"/>
        <rFont val="Times New Roman"/>
        <family val="1"/>
      </rPr>
      <t xml:space="preserve">More than two Classifications
</t>
    </r>
  </si>
  <si>
    <r>
      <rPr>
        <sz val="10"/>
        <rFont val="新細明體"/>
        <family val="1"/>
        <charset val="136"/>
      </rPr>
      <t xml:space="preserve">舊制轉換新制
暫無法歸類者
</t>
    </r>
    <r>
      <rPr>
        <sz val="8"/>
        <rFont val="Times New Roman"/>
        <family val="1"/>
      </rPr>
      <t xml:space="preserve">Not Classified Temporarily
</t>
    </r>
  </si>
  <si>
    <r>
      <rPr>
        <sz val="10"/>
        <rFont val="新細明體"/>
        <family val="1"/>
        <charset val="136"/>
      </rPr>
      <t xml:space="preserve">男
</t>
    </r>
    <r>
      <rPr>
        <sz val="8"/>
        <rFont val="Times New Roman"/>
        <family val="1"/>
      </rPr>
      <t>Male</t>
    </r>
  </si>
  <si>
    <r>
      <rPr>
        <sz val="10"/>
        <rFont val="新細明體"/>
        <family val="1"/>
        <charset val="136"/>
      </rPr>
      <t xml:space="preserve">女
</t>
    </r>
    <r>
      <rPr>
        <sz val="8"/>
        <rFont val="Times New Roman"/>
        <family val="1"/>
      </rPr>
      <t>Female</t>
    </r>
  </si>
  <si>
    <r>
      <rPr>
        <sz val="10"/>
        <rFont val="新細明體"/>
        <family val="1"/>
        <charset val="136"/>
      </rPr>
      <t xml:space="preserve">計
</t>
    </r>
    <r>
      <rPr>
        <sz val="8"/>
        <rFont val="Times New Roman"/>
        <family val="1"/>
      </rPr>
      <t>Sub-total</t>
    </r>
  </si>
  <si>
    <t>102年  2013</t>
  </si>
  <si>
    <t>103年  2014</t>
  </si>
  <si>
    <t>104年  2015</t>
  </si>
  <si>
    <t>105年  2016</t>
  </si>
  <si>
    <t>106年  2017</t>
  </si>
  <si>
    <t>單位：所；班；人</t>
  </si>
  <si>
    <t>年底別及                托兒所別</t>
  </si>
  <si>
    <t xml:space="preserve">所數             </t>
  </si>
  <si>
    <t xml:space="preserve">班數            </t>
  </si>
  <si>
    <t xml:space="preserve">收托人數   </t>
  </si>
  <si>
    <r>
      <rPr>
        <sz val="11"/>
        <rFont val="新細明體"/>
        <family val="1"/>
        <charset val="136"/>
      </rPr>
      <t xml:space="preserve">職工人數 </t>
    </r>
    <r>
      <rPr>
        <sz val="12"/>
        <rFont val="新細明體"/>
        <family val="1"/>
        <charset val="136"/>
      </rPr>
      <t xml:space="preserve">  </t>
    </r>
    <r>
      <rPr>
        <sz val="10"/>
        <rFont val="新細明體"/>
        <family val="1"/>
        <charset val="136"/>
      </rPr>
      <t>No. of Staffs and Workers</t>
    </r>
    <r>
      <rPr>
        <sz val="12"/>
        <rFont val="新細明體"/>
        <family val="1"/>
        <charset val="136"/>
      </rPr>
      <t xml:space="preserve">          </t>
    </r>
  </si>
  <si>
    <t>合計  Tatol</t>
  </si>
  <si>
    <t xml:space="preserve">保育人員           Childcare Assistant </t>
  </si>
  <si>
    <t>助理               保育人員</t>
  </si>
  <si>
    <r>
      <rPr>
        <sz val="10"/>
        <rFont val="新細明體"/>
        <family val="1"/>
        <charset val="136"/>
      </rPr>
      <t xml:space="preserve">其他  </t>
    </r>
    <r>
      <rPr>
        <sz val="9"/>
        <rFont val="新細明體"/>
        <family val="1"/>
        <charset val="136"/>
      </rPr>
      <t>Others</t>
    </r>
  </si>
  <si>
    <t xml:space="preserve">End of  Year </t>
  </si>
  <si>
    <t>No. of Nursery</t>
  </si>
  <si>
    <t>No. of Class</t>
  </si>
  <si>
    <t>No. of Child</t>
  </si>
  <si>
    <r>
      <rPr>
        <sz val="10"/>
        <rFont val="Times New Roman"/>
        <family val="1"/>
      </rPr>
      <t>92</t>
    </r>
    <r>
      <rPr>
        <sz val="10"/>
        <rFont val="新細明體"/>
        <family val="1"/>
        <charset val="136"/>
      </rPr>
      <t>年底             2003</t>
    </r>
  </si>
  <si>
    <r>
      <rPr>
        <sz val="10"/>
        <rFont val="Times New Roman"/>
        <family val="1"/>
      </rPr>
      <t>93</t>
    </r>
    <r>
      <rPr>
        <sz val="10"/>
        <rFont val="新細明體"/>
        <family val="1"/>
        <charset val="136"/>
      </rPr>
      <t>年底             2004</t>
    </r>
  </si>
  <si>
    <r>
      <rPr>
        <sz val="10"/>
        <rFont val="Times New Roman"/>
        <family val="1"/>
      </rPr>
      <t>94</t>
    </r>
    <r>
      <rPr>
        <sz val="10"/>
        <rFont val="新細明體"/>
        <family val="1"/>
        <charset val="136"/>
      </rPr>
      <t>年底             2005</t>
    </r>
  </si>
  <si>
    <r>
      <rPr>
        <sz val="10"/>
        <rFont val="Times New Roman"/>
        <family val="1"/>
      </rPr>
      <t>95</t>
    </r>
    <r>
      <rPr>
        <sz val="10"/>
        <rFont val="新細明體"/>
        <family val="1"/>
        <charset val="136"/>
      </rPr>
      <t>年底             2006</t>
    </r>
  </si>
  <si>
    <r>
      <rPr>
        <sz val="10"/>
        <rFont val="Times New Roman"/>
        <family val="1"/>
      </rPr>
      <t>96</t>
    </r>
    <r>
      <rPr>
        <sz val="10"/>
        <rFont val="新細明體"/>
        <family val="1"/>
        <charset val="136"/>
      </rPr>
      <t>年底             2007</t>
    </r>
  </si>
  <si>
    <r>
      <rPr>
        <sz val="10"/>
        <rFont val="Times New Roman"/>
        <family val="1"/>
      </rPr>
      <t>97</t>
    </r>
    <r>
      <rPr>
        <sz val="10"/>
        <rFont val="新細明體"/>
        <family val="1"/>
        <charset val="136"/>
      </rPr>
      <t>年底             2008</t>
    </r>
  </si>
  <si>
    <r>
      <rPr>
        <sz val="10"/>
        <rFont val="Times New Roman"/>
        <family val="1"/>
      </rPr>
      <t>98</t>
    </r>
    <r>
      <rPr>
        <sz val="10"/>
        <rFont val="新細明體"/>
        <family val="1"/>
        <charset val="136"/>
      </rPr>
      <t>年底             2009</t>
    </r>
  </si>
  <si>
    <r>
      <rPr>
        <sz val="10"/>
        <rFont val="Times New Roman"/>
        <family val="1"/>
      </rPr>
      <t>99</t>
    </r>
    <r>
      <rPr>
        <sz val="10"/>
        <rFont val="新細明體"/>
        <family val="1"/>
        <charset val="136"/>
      </rPr>
      <t>年底             2010</t>
    </r>
  </si>
  <si>
    <r>
      <rPr>
        <sz val="10"/>
        <rFont val="Times New Roman"/>
        <family val="1"/>
      </rPr>
      <t>100</t>
    </r>
    <r>
      <rPr>
        <sz val="10"/>
        <rFont val="新細明體"/>
        <family val="1"/>
        <charset val="136"/>
      </rPr>
      <t>年底             2011</t>
    </r>
  </si>
  <si>
    <r>
      <rPr>
        <sz val="10"/>
        <rFont val="Times New Roman"/>
        <family val="1"/>
      </rPr>
      <t>101</t>
    </r>
    <r>
      <rPr>
        <sz val="10"/>
        <rFont val="細明體"/>
        <family val="3"/>
        <charset val="136"/>
      </rPr>
      <t>年底         2012</t>
    </r>
  </si>
  <si>
    <r>
      <rPr>
        <sz val="10"/>
        <rFont val="Times New Roman"/>
        <family val="1"/>
      </rPr>
      <t>102</t>
    </r>
    <r>
      <rPr>
        <sz val="10"/>
        <rFont val="細明體"/>
        <family val="3"/>
        <charset val="136"/>
      </rPr>
      <t>年底         2013</t>
    </r>
  </si>
  <si>
    <r>
      <rPr>
        <sz val="10"/>
        <rFont val="Times New Roman"/>
        <family val="1"/>
      </rPr>
      <t>103</t>
    </r>
    <r>
      <rPr>
        <sz val="10"/>
        <rFont val="細明體"/>
        <family val="3"/>
        <charset val="136"/>
      </rPr>
      <t>年底         2014</t>
    </r>
  </si>
  <si>
    <r>
      <rPr>
        <sz val="10"/>
        <rFont val="Times New Roman"/>
        <family val="1"/>
      </rPr>
      <t>104</t>
    </r>
    <r>
      <rPr>
        <sz val="10"/>
        <rFont val="細明體"/>
        <family val="3"/>
        <charset val="136"/>
      </rPr>
      <t>年底         2015</t>
    </r>
  </si>
  <si>
    <r>
      <rPr>
        <sz val="10"/>
        <rFont val="Times New Roman"/>
        <family val="1"/>
      </rPr>
      <t>105</t>
    </r>
    <r>
      <rPr>
        <sz val="10"/>
        <rFont val="細明體"/>
        <family val="3"/>
        <charset val="136"/>
      </rPr>
      <t>年底         2016</t>
    </r>
  </si>
  <si>
    <t>備註: 資料不包括私立托兒所</t>
  </si>
  <si>
    <t>資料來源：本鄉托兒所</t>
  </si>
  <si>
    <t>社會福利148</t>
  </si>
  <si>
    <t>社會福利 149</t>
  </si>
  <si>
    <r>
      <rPr>
        <sz val="18"/>
        <rFont val="新細明體"/>
        <family val="1"/>
        <charset val="136"/>
      </rPr>
      <t>表</t>
    </r>
    <r>
      <rPr>
        <sz val="18"/>
        <rFont val="Times New Roman"/>
        <family val="1"/>
      </rPr>
      <t>10-5</t>
    </r>
    <r>
      <rPr>
        <sz val="18"/>
        <rFont val="新細明體"/>
        <family val="1"/>
        <charset val="136"/>
      </rPr>
      <t xml:space="preserve">、推行社區發展工作成果            </t>
    </r>
  </si>
  <si>
    <t>年度別      Year</t>
  </si>
  <si>
    <t>社區發展協會數(個)No.of Community Development Association</t>
  </si>
  <si>
    <t>社區戶數(戶)             No.of Household of Communities</t>
  </si>
  <si>
    <t>社區人口數（人）Persons of Communities</t>
  </si>
  <si>
    <t>社區發展協會      員數(人)                    Persons of Participation Community Development Assoc.</t>
  </si>
  <si>
    <t>現有設置社區生產建設基金(個)    Fund of Productive Construction</t>
  </si>
  <si>
    <t>使用經費(元)  Outlay</t>
  </si>
  <si>
    <r>
      <rPr>
        <sz val="11"/>
        <rFont val="新細明體"/>
        <family val="1"/>
        <charset val="136"/>
      </rPr>
      <t xml:space="preserve">社 區 建 設 主 要 項 目       </t>
    </r>
    <r>
      <rPr>
        <sz val="11"/>
        <rFont val="Times New Roman"/>
        <family val="1"/>
      </rPr>
      <t>Main Item of community Construction</t>
    </r>
  </si>
  <si>
    <t>合計                  (元)</t>
  </si>
  <si>
    <t>政府補助款Covernment- provided          (元)</t>
  </si>
  <si>
    <t>社區自籌款   Self-provided  (元)</t>
  </si>
  <si>
    <t>社區活動中心(幢) Original Construction</t>
  </si>
  <si>
    <t>辦理專題訓練(人)    Topic Training (Times of Persons)</t>
  </si>
  <si>
    <t>辦理社區觀摩(人)   Community Exposition  (Times of Persons)</t>
  </si>
  <si>
    <t xml:space="preserve">社區長壽俱樂部(處)      Long Life Club(Place) </t>
  </si>
  <si>
    <t>社區媽媽教室(班) Mother Classes (Class)</t>
  </si>
  <si>
    <t>社區守望相助隊(隊)     Community Mutual-help Team(Team)</t>
  </si>
  <si>
    <t>社區志願服務團隊(隊) Volunteer Service Team(Team)</t>
  </si>
  <si>
    <t>社區圖書室(處) Community Library (Place)</t>
  </si>
  <si>
    <t>社區民俗藝文康樂班(隊) Activities for Social Reform(team)</t>
  </si>
  <si>
    <t xml:space="preserve">社區報導或通訊(期)       Community Communication(Times) </t>
  </si>
  <si>
    <r>
      <rPr>
        <sz val="10"/>
        <rFont val="Times New Roman"/>
        <family val="1"/>
      </rPr>
      <t>92</t>
    </r>
    <r>
      <rPr>
        <sz val="10"/>
        <rFont val="新細明體"/>
        <family val="1"/>
        <charset val="136"/>
      </rPr>
      <t>年              2003</t>
    </r>
  </si>
  <si>
    <t>93年              2004</t>
  </si>
  <si>
    <t>94年              2005</t>
  </si>
  <si>
    <t>95年              2006</t>
  </si>
  <si>
    <r>
      <rPr>
        <sz val="10"/>
        <rFont val="新細明體"/>
        <family val="1"/>
        <charset val="136"/>
      </rPr>
      <t>9</t>
    </r>
    <r>
      <rPr>
        <sz val="10"/>
        <rFont val="Times New Roman"/>
        <family val="1"/>
      </rPr>
      <t>6</t>
    </r>
    <r>
      <rPr>
        <sz val="10"/>
        <rFont val="新細明體"/>
        <family val="1"/>
        <charset val="136"/>
      </rPr>
      <t>年              2007</t>
    </r>
  </si>
  <si>
    <t>97年              2008</t>
  </si>
  <si>
    <t>98年              2009</t>
  </si>
  <si>
    <t>99年              2010</t>
  </si>
  <si>
    <t>100年              2011</t>
  </si>
  <si>
    <t>101年              2012</t>
  </si>
  <si>
    <t>102年              2013</t>
  </si>
  <si>
    <t>103年              2014</t>
  </si>
  <si>
    <t>104年              2015</t>
  </si>
  <si>
    <t>105年              2016</t>
  </si>
  <si>
    <t>106年              2017</t>
  </si>
  <si>
    <t>社會福利150</t>
  </si>
  <si>
    <t>社會福利 151</t>
  </si>
  <si>
    <t xml:space="preserve">表10-5、推行社區發展工作成果(續完) </t>
  </si>
  <si>
    <t>10-5、 Result of Development for Promotion Community of Hsiens and Municipalities(Cont.End)</t>
  </si>
  <si>
    <t>年度別
Year</t>
  </si>
  <si>
    <t>社區發展協會總數</t>
  </si>
  <si>
    <t>社 區</t>
  </si>
  <si>
    <t>社區人口數</t>
  </si>
  <si>
    <t>理監事人數</t>
  </si>
  <si>
    <t>社區發展協會會員數</t>
  </si>
  <si>
    <t>現有設置社區生產建設基金　          （個）</t>
  </si>
  <si>
    <t>實際使用經費(元)</t>
  </si>
  <si>
    <t>社區建設主要項目</t>
  </si>
  <si>
    <t>Main Item of Community Construction</t>
  </si>
  <si>
    <t>Outlay</t>
  </si>
  <si>
    <t>社區活動中心(幢)</t>
  </si>
  <si>
    <t>辦理社     區觀摩              (人次）</t>
  </si>
  <si>
    <t>現有社區長壽俱樂部(處)</t>
  </si>
  <si>
    <t>現有社區媽媽教室(班)</t>
  </si>
  <si>
    <t>現有社區守望相助隊之設置(隊)</t>
  </si>
  <si>
    <t>現有社區志願服務團隊                      Volunteer Service Team</t>
  </si>
  <si>
    <t>現有社區圖書室(處)</t>
  </si>
  <si>
    <t>現有社區民俗藝文康樂班(隊)</t>
  </si>
  <si>
    <t>現有社區刊物(期)</t>
  </si>
  <si>
    <t>服務成果
Achievements of Services</t>
  </si>
  <si>
    <t>戶 數</t>
  </si>
  <si>
    <t>政府補助款</t>
  </si>
  <si>
    <t>社區自籌款</t>
  </si>
  <si>
    <t>(個)</t>
  </si>
  <si>
    <t>(戶)</t>
  </si>
  <si>
    <t>(人)</t>
  </si>
  <si>
    <t>No. of Community Develo-pment Association</t>
  </si>
  <si>
    <t>No. of Household of Communities</t>
  </si>
  <si>
    <t>Persons of Communities</t>
  </si>
  <si>
    <t>No. of Directors and Supervisors
(Persons)</t>
  </si>
  <si>
    <t>Persons of Participation Community Development Assoc.</t>
  </si>
  <si>
    <t>Fund of Productive Construction</t>
  </si>
  <si>
    <t>Total</t>
  </si>
  <si>
    <t>Government-provided</t>
  </si>
  <si>
    <t>Self-provided</t>
  </si>
  <si>
    <t>Original Construction</t>
  </si>
  <si>
    <t>Community Exposition (Times of Persons)</t>
  </si>
  <si>
    <t>Long Life Club   (Place)</t>
  </si>
  <si>
    <t>Mother Classes (Class)</t>
  </si>
  <si>
    <t>Community Mutual-help Team (Team)</t>
  </si>
  <si>
    <t xml:space="preserve">團隊
（隊）
Teams
(Groups)
</t>
  </si>
  <si>
    <t>志工數
（人）
No. of Volunteers
(Persons)</t>
  </si>
  <si>
    <t>Community Library (Place)</t>
  </si>
  <si>
    <t>Activities for Social Reform (team)</t>
  </si>
  <si>
    <t>Community Communication (Times)</t>
  </si>
  <si>
    <t>福利服務         或活動
（受益人次）
Welfare Services or Activities
(Beneficiary-Times)</t>
  </si>
  <si>
    <t>其他服務
（受益人次）
Other Services
(Beneficiary-Times)</t>
  </si>
  <si>
    <t>-</t>
  </si>
  <si>
    <t>社會福利152</t>
  </si>
  <si>
    <t>社會福利153</t>
  </si>
  <si>
    <t>社會福利154</t>
  </si>
  <si>
    <t>社會福利155</t>
  </si>
  <si>
    <t>表10-6、辦理調解業務概況</t>
  </si>
  <si>
    <t>Table10-6. Cases of Mediation</t>
  </si>
  <si>
    <r>
      <rPr>
        <sz val="18"/>
        <rFont val="新細明體"/>
        <family val="1"/>
        <charset val="136"/>
      </rPr>
      <t xml:space="preserve">表 </t>
    </r>
    <r>
      <rPr>
        <sz val="18"/>
        <rFont val="Times New Roman"/>
        <family val="1"/>
      </rPr>
      <t xml:space="preserve">10-6 </t>
    </r>
    <r>
      <rPr>
        <sz val="18"/>
        <rFont val="新細明體"/>
        <family val="1"/>
        <charset val="136"/>
      </rPr>
      <t>、辦理調解業務概況(續)</t>
    </r>
  </si>
  <si>
    <t>Table 10-6. Cases of Mediation(Cont. )</t>
  </si>
  <si>
    <t>單位：件</t>
  </si>
  <si>
    <t>Unit：Case</t>
  </si>
  <si>
    <t>年別
 Year</t>
  </si>
  <si>
    <t xml:space="preserve">年底調解    委員數
（人）
No. of Mediators, End of Year
(Persons)
</t>
  </si>
  <si>
    <t>結案件數總計
Grand Total</t>
  </si>
  <si>
    <t xml:space="preserve">民事結案件數 
 Civil Cases
</t>
  </si>
  <si>
    <t xml:space="preserve">民事結案件數
Civil Cases
</t>
  </si>
  <si>
    <t xml:space="preserve">刑事結案件數 
Criminal Cases
</t>
  </si>
  <si>
    <t>合計   Total</t>
  </si>
  <si>
    <t>債權、債務
Credit &amp; Debt</t>
  </si>
  <si>
    <t xml:space="preserve">營建工程
Const-ruction
</t>
  </si>
  <si>
    <t xml:space="preserve">物權（房地產）
Power of Property (Real Estate)
</t>
  </si>
  <si>
    <t xml:space="preserve">親屬(婚姻)
Relative       (Marriage)
</t>
  </si>
  <si>
    <t xml:space="preserve">繼承
Inheritance
</t>
  </si>
  <si>
    <t xml:space="preserve">商事（公害）
Commercial Business
(Public Damage)
</t>
  </si>
  <si>
    <t>其  他
Others</t>
  </si>
  <si>
    <t>傷害Injury</t>
  </si>
  <si>
    <t xml:space="preserve">毀棄損壞
Destruction, Abandonment, and Damage of Public and Other Property
</t>
  </si>
  <si>
    <t xml:space="preserve">詐欺侵佔及竊盜Fraudulency, Misappropriation                  and Larceny
</t>
  </si>
  <si>
    <t xml:space="preserve">妨害婚姻及家庭
Offense Against Marriage and Family
</t>
  </si>
  <si>
    <t xml:space="preserve">妨害風化
Offense Against Sexual Morality
</t>
  </si>
  <si>
    <r>
      <rPr>
        <sz val="11"/>
        <color indexed="8"/>
        <rFont val="新細明體"/>
        <family val="1"/>
        <charset val="136"/>
      </rPr>
      <t xml:space="preserve">妨害自由名譽信用及秘密
</t>
    </r>
    <r>
      <rPr>
        <sz val="10"/>
        <color indexed="8"/>
        <rFont val="新細明體"/>
        <family val="1"/>
        <charset val="136"/>
      </rPr>
      <t xml:space="preserve">Offense Against Personal Liberty, Reputation, Credit and Personal Privacy
Offense Against Sexual Morality
</t>
    </r>
  </si>
  <si>
    <t>其　他
Others</t>
  </si>
  <si>
    <t>計</t>
  </si>
  <si>
    <t>成立</t>
  </si>
  <si>
    <t>不成立</t>
  </si>
  <si>
    <t>Settled</t>
  </si>
  <si>
    <t>Unsettled</t>
  </si>
  <si>
    <t>100年   2011</t>
  </si>
  <si>
    <t xml:space="preserve"> 100年                        2011</t>
  </si>
  <si>
    <t xml:space="preserve"> 101年                        2012</t>
  </si>
  <si>
    <t xml:space="preserve"> 102年                        2013</t>
  </si>
  <si>
    <t>9</t>
  </si>
  <si>
    <t>4</t>
  </si>
  <si>
    <t>2</t>
  </si>
  <si>
    <t xml:space="preserve"> 103年                        2014</t>
  </si>
  <si>
    <t>5</t>
  </si>
  <si>
    <t>1</t>
  </si>
  <si>
    <t xml:space="preserve"> 104年                        2015</t>
  </si>
  <si>
    <t xml:space="preserve"> 105年                        2016</t>
  </si>
  <si>
    <t xml:space="preserve"> 106年                        2017</t>
  </si>
  <si>
    <t>11</t>
  </si>
  <si>
    <t>107年
2018</t>
  </si>
  <si>
    <t>107年底           2018</t>
    <phoneticPr fontId="9" type="noConversion"/>
  </si>
  <si>
    <r>
      <t>106</t>
    </r>
    <r>
      <rPr>
        <sz val="10"/>
        <rFont val="細明體"/>
        <family val="3"/>
        <charset val="136"/>
      </rPr>
      <t>年底         2017</t>
    </r>
  </si>
  <si>
    <r>
      <t>107</t>
    </r>
    <r>
      <rPr>
        <sz val="10"/>
        <rFont val="細明體"/>
        <family val="3"/>
        <charset val="136"/>
      </rPr>
      <t>年底         2018</t>
    </r>
    <phoneticPr fontId="9" type="noConversion"/>
  </si>
  <si>
    <r>
      <rPr>
        <sz val="18"/>
        <rFont val="Times New Roman"/>
        <family val="1"/>
      </rPr>
      <t>10-6、Result of Development for Promotion Community of Hsiens and Municipalities</t>
    </r>
  </si>
  <si>
    <r>
      <t xml:space="preserve">表10-2 、 低收入戶人口 </t>
    </r>
    <r>
      <rPr>
        <sz val="16"/>
        <rFont val="新細明體"/>
        <family val="1"/>
        <charset val="136"/>
      </rPr>
      <t xml:space="preserve"> Population of Low Income Household </t>
    </r>
  </si>
  <si>
    <r>
      <t xml:space="preserve">戶數     </t>
    </r>
    <r>
      <rPr>
        <sz val="9"/>
        <rFont val="新細明體"/>
        <family val="1"/>
        <charset val="136"/>
      </rPr>
      <t xml:space="preserve">  No. of Households</t>
    </r>
  </si>
  <si>
    <r>
      <t xml:space="preserve">人數          </t>
    </r>
    <r>
      <rPr>
        <sz val="9"/>
        <rFont val="新細明體"/>
        <family val="1"/>
        <charset val="136"/>
      </rPr>
      <t>No. of  Persons</t>
    </r>
  </si>
  <si>
    <r>
      <t xml:space="preserve">戶數       </t>
    </r>
    <r>
      <rPr>
        <sz val="9"/>
        <rFont val="新細明體"/>
        <family val="1"/>
        <charset val="136"/>
      </rPr>
      <t xml:space="preserve">  No. of  Households</t>
    </r>
  </si>
  <si>
    <r>
      <t xml:space="preserve">戶數        </t>
    </r>
    <r>
      <rPr>
        <sz val="9"/>
        <rFont val="新細明體"/>
        <family val="1"/>
        <charset val="136"/>
      </rPr>
      <t xml:space="preserve"> No. of  Households</t>
    </r>
  </si>
  <si>
    <r>
      <t xml:space="preserve">人數           </t>
    </r>
    <r>
      <rPr>
        <sz val="9"/>
        <rFont val="新細明體"/>
        <family val="1"/>
        <charset val="136"/>
      </rPr>
      <t>No. of  Persons</t>
    </r>
  </si>
  <si>
    <r>
      <t xml:space="preserve">戶數   </t>
    </r>
    <r>
      <rPr>
        <sz val="9"/>
        <rFont val="新細明體"/>
        <family val="1"/>
        <charset val="136"/>
      </rPr>
      <t xml:space="preserve">      No. of  Households</t>
    </r>
  </si>
  <si>
    <t>92年底           2003</t>
  </si>
  <si>
    <t>93年底           2004</t>
  </si>
  <si>
    <t>94年底           2005</t>
  </si>
  <si>
    <t>95年底           2006</t>
  </si>
  <si>
    <t>96年底           2007</t>
  </si>
  <si>
    <t>97年底           2008</t>
  </si>
  <si>
    <t>98年底           2009</t>
  </si>
  <si>
    <t>99年底           2010</t>
  </si>
  <si>
    <t>100年底           2011</t>
  </si>
  <si>
    <t>101年底           2012</t>
  </si>
  <si>
    <t>102年底           2013</t>
  </si>
  <si>
    <t>103年底           2014</t>
  </si>
  <si>
    <t>104年底           2015</t>
  </si>
  <si>
    <t>Topic Training (Times of Persons)</t>
    <phoneticPr fontId="9" type="noConversion"/>
  </si>
  <si>
    <t xml:space="preserve">刑事結案件數
Criminal Cases
</t>
    <phoneticPr fontId="9" type="noConversion"/>
  </si>
  <si>
    <t>辦理幹      部訓練             (人次)</t>
    <phoneticPr fontId="9" type="noConversion"/>
  </si>
  <si>
    <t xml:space="preserve">92  年         2003 </t>
  </si>
  <si>
    <t xml:space="preserve">93  年         2004 </t>
  </si>
  <si>
    <t xml:space="preserve">94  年         2005 </t>
  </si>
  <si>
    <t xml:space="preserve">95  年         2006 </t>
  </si>
  <si>
    <t xml:space="preserve">96  年         2007 </t>
  </si>
  <si>
    <t xml:space="preserve">97  年         2008 </t>
  </si>
  <si>
    <t>98  年         2009</t>
  </si>
  <si>
    <t>99  年         2010</t>
  </si>
  <si>
    <t>100年　　 2011</t>
  </si>
  <si>
    <t>102年　　 2013</t>
  </si>
  <si>
    <t>103年　　 2014</t>
  </si>
  <si>
    <t>104年　　 2015</t>
  </si>
  <si>
    <t>105年　　 2016</t>
  </si>
  <si>
    <t>106年　　 2017</t>
  </si>
  <si>
    <t>107年　　 2018</t>
    <phoneticPr fontId="9" type="noConversion"/>
  </si>
  <si>
    <t>107年  2018</t>
    <phoneticPr fontId="9" type="noConversion"/>
  </si>
  <si>
    <r>
      <t>108</t>
    </r>
    <r>
      <rPr>
        <sz val="10"/>
        <rFont val="細明體"/>
        <family val="3"/>
        <charset val="136"/>
      </rPr>
      <t>年底         2019</t>
    </r>
    <phoneticPr fontId="9" type="noConversion"/>
  </si>
  <si>
    <t>108年
2019</t>
    <phoneticPr fontId="9" type="noConversion"/>
  </si>
  <si>
    <t>9</t>
    <phoneticPr fontId="9" type="noConversion"/>
  </si>
  <si>
    <t>21</t>
    <phoneticPr fontId="9" type="noConversion"/>
  </si>
  <si>
    <t>7</t>
    <phoneticPr fontId="9" type="noConversion"/>
  </si>
  <si>
    <t>14</t>
    <phoneticPr fontId="9" type="noConversion"/>
  </si>
  <si>
    <t>資料來源：各鄉鎮市區公所所報資料會編</t>
    <phoneticPr fontId="9" type="noConversion"/>
  </si>
  <si>
    <t>108年　　 2019</t>
    <phoneticPr fontId="9" type="noConversion"/>
  </si>
  <si>
    <t>107年    2018</t>
    <phoneticPr fontId="9" type="noConversion"/>
  </si>
  <si>
    <t>108年    2019</t>
    <phoneticPr fontId="9" type="noConversion"/>
  </si>
  <si>
    <t>107年             2018</t>
    <phoneticPr fontId="9" type="noConversion"/>
  </si>
  <si>
    <t>108年             2019</t>
    <phoneticPr fontId="9" type="noConversion"/>
  </si>
  <si>
    <t>108年底           2019</t>
    <phoneticPr fontId="9" type="noConversion"/>
  </si>
  <si>
    <t>108年  2019</t>
    <phoneticPr fontId="9" type="noConversion"/>
  </si>
  <si>
    <t>109年　　 2020</t>
    <phoneticPr fontId="9" type="noConversion"/>
  </si>
  <si>
    <t>109年    2020</t>
    <phoneticPr fontId="9" type="noConversion"/>
  </si>
  <si>
    <t>578</t>
    <phoneticPr fontId="9" type="noConversion"/>
  </si>
  <si>
    <t>-</t>
    <phoneticPr fontId="9" type="noConversion"/>
  </si>
  <si>
    <t>109年             2020</t>
    <phoneticPr fontId="9" type="noConversion"/>
  </si>
  <si>
    <r>
      <t>109</t>
    </r>
    <r>
      <rPr>
        <sz val="10"/>
        <rFont val="細明體"/>
        <family val="3"/>
        <charset val="136"/>
      </rPr>
      <t>年底         2020</t>
    </r>
    <phoneticPr fontId="9" type="noConversion"/>
  </si>
  <si>
    <t>園長</t>
    <phoneticPr fontId="9" type="noConversion"/>
  </si>
  <si>
    <r>
      <t>表</t>
    </r>
    <r>
      <rPr>
        <sz val="18"/>
        <rFont val="Times New Roman"/>
        <family val="1"/>
      </rPr>
      <t>10-4</t>
    </r>
    <r>
      <rPr>
        <sz val="18"/>
        <rFont val="新細明體"/>
        <family val="1"/>
        <charset val="136"/>
      </rPr>
      <t xml:space="preserve">、托兒所成果 </t>
    </r>
    <r>
      <rPr>
        <sz val="16"/>
        <rFont val="新細明體"/>
        <family val="1"/>
        <charset val="136"/>
      </rPr>
      <t xml:space="preserve"> </t>
    </r>
    <r>
      <rPr>
        <sz val="16"/>
        <rFont val="Times New Roman"/>
        <family val="1"/>
      </rPr>
      <t>Profile of Nursery Institution</t>
    </r>
    <phoneticPr fontId="9" type="noConversion"/>
  </si>
  <si>
    <t>109年底           2020</t>
    <phoneticPr fontId="9" type="noConversion"/>
  </si>
  <si>
    <t>109年  2020</t>
    <phoneticPr fontId="9" type="noConversion"/>
  </si>
  <si>
    <t>109年
2020</t>
    <phoneticPr fontId="9" type="noConversion"/>
  </si>
  <si>
    <t>15</t>
    <phoneticPr fontId="9" type="noConversion"/>
  </si>
  <si>
    <t>4</t>
    <phoneticPr fontId="9" type="noConversion"/>
  </si>
  <si>
    <t>11</t>
    <phoneticPr fontId="9" type="noConversion"/>
  </si>
  <si>
    <t>105年
2016</t>
    <phoneticPr fontId="9" type="noConversion"/>
  </si>
  <si>
    <t xml:space="preserve"> 107年                        2018</t>
    <phoneticPr fontId="9" type="noConversion"/>
  </si>
  <si>
    <t>110年             2021</t>
    <phoneticPr fontId="9" type="noConversion"/>
  </si>
  <si>
    <t>110年　　 2021</t>
    <phoneticPr fontId="9" type="noConversion"/>
  </si>
  <si>
    <t>110年    2021</t>
    <phoneticPr fontId="9" type="noConversion"/>
  </si>
  <si>
    <t>595</t>
    <phoneticPr fontId="9" type="noConversion"/>
  </si>
  <si>
    <t>110年底           2021</t>
    <phoneticPr fontId="9" type="noConversion"/>
  </si>
  <si>
    <t>110年  2021</t>
    <phoneticPr fontId="9" type="noConversion"/>
  </si>
  <si>
    <t>110年
2021</t>
    <phoneticPr fontId="9" type="noConversion"/>
  </si>
  <si>
    <t>6</t>
    <phoneticPr fontId="9" type="noConversion"/>
  </si>
  <si>
    <t>3</t>
    <phoneticPr fontId="9" type="noConversion"/>
  </si>
  <si>
    <t>111年    2022</t>
    <phoneticPr fontId="9" type="noConversion"/>
  </si>
  <si>
    <t>1,450</t>
    <phoneticPr fontId="9" type="noConversion"/>
  </si>
  <si>
    <t>3,472</t>
    <phoneticPr fontId="9" type="noConversion"/>
  </si>
  <si>
    <t>111年             2022</t>
    <phoneticPr fontId="9" type="noConversion"/>
  </si>
  <si>
    <t>111年　　 2022</t>
    <phoneticPr fontId="9" type="noConversion"/>
  </si>
  <si>
    <r>
      <t>111</t>
    </r>
    <r>
      <rPr>
        <sz val="10"/>
        <rFont val="細明體"/>
        <family val="3"/>
        <charset val="136"/>
      </rPr>
      <t>年底         2022</t>
    </r>
    <phoneticPr fontId="9" type="noConversion"/>
  </si>
  <si>
    <t>110年底         2021</t>
  </si>
  <si>
    <t xml:space="preserve">              -</t>
  </si>
  <si>
    <t>111年   2022</t>
    <phoneticPr fontId="9" type="noConversion"/>
  </si>
  <si>
    <t>111年
2022</t>
    <phoneticPr fontId="9" type="noConversion"/>
  </si>
  <si>
    <t>111年底           2022</t>
    <phoneticPr fontId="9" type="noConversion"/>
  </si>
  <si>
    <t>111年  2022</t>
    <phoneticPr fontId="9" type="noConversion"/>
  </si>
  <si>
    <t>112年
2023</t>
    <phoneticPr fontId="9" type="noConversion"/>
  </si>
  <si>
    <t>112年   2023</t>
    <phoneticPr fontId="9" type="noConversion"/>
  </si>
  <si>
    <r>
      <t>112</t>
    </r>
    <r>
      <rPr>
        <sz val="10"/>
        <rFont val="細明體"/>
        <family val="3"/>
        <charset val="136"/>
      </rPr>
      <t>年底         2023</t>
    </r>
    <phoneticPr fontId="9" type="noConversion"/>
  </si>
  <si>
    <t>112年    2023</t>
    <phoneticPr fontId="9" type="noConversion"/>
  </si>
  <si>
    <t>3,439</t>
    <phoneticPr fontId="9" type="noConversion"/>
  </si>
  <si>
    <t>633</t>
    <phoneticPr fontId="9" type="noConversion"/>
  </si>
  <si>
    <t>1,442</t>
    <phoneticPr fontId="9" type="noConversion"/>
  </si>
  <si>
    <t>112年             2023</t>
    <phoneticPr fontId="9" type="noConversion"/>
  </si>
  <si>
    <t>112年　　 2023</t>
    <phoneticPr fontId="9" type="noConversion"/>
  </si>
  <si>
    <t>112年底
2023</t>
    <phoneticPr fontId="9" type="noConversion"/>
  </si>
  <si>
    <t>112年  2023</t>
    <phoneticPr fontId="9" type="noConversion"/>
  </si>
  <si>
    <t xml:space="preserve"> </t>
    <phoneticPr fontId="9" type="noConversion"/>
  </si>
  <si>
    <t>113年底
2024</t>
    <phoneticPr fontId="9" type="noConversion"/>
  </si>
  <si>
    <t>113年  2024</t>
    <phoneticPr fontId="9" type="noConversion"/>
  </si>
  <si>
    <t>113年   2024</t>
    <phoneticPr fontId="9" type="noConversion"/>
  </si>
  <si>
    <t>113年
2024</t>
    <phoneticPr fontId="9" type="noConversion"/>
  </si>
  <si>
    <t>113年    2024</t>
    <phoneticPr fontId="9" type="noConversion"/>
  </si>
  <si>
    <t>622</t>
    <phoneticPr fontId="9" type="noConversion"/>
  </si>
  <si>
    <r>
      <t>113</t>
    </r>
    <r>
      <rPr>
        <sz val="10"/>
        <rFont val="細明體"/>
        <family val="3"/>
        <charset val="136"/>
      </rPr>
      <t>年底         2024</t>
    </r>
    <phoneticPr fontId="9" type="noConversion"/>
  </si>
  <si>
    <t>113年　　 2024</t>
    <phoneticPr fontId="9" type="noConversion"/>
  </si>
  <si>
    <t>113年             2024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</si>
</sst>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* #,##0.00_-;\-&quot;$&quot;* #,##0.00_-;_-&quot;$&quot;* &quot;-&quot;??_-;_-@_-"/>
    <numFmt numFmtId="176" formatCode="_-* #,##0.00_-;\-* #,##0.00_-;_-* \-??_-;_-@_-"/>
    <numFmt numFmtId="177" formatCode="_-* #,##0_-;\-* #,##0_-;_-* \-??_-;_-@_-"/>
    <numFmt numFmtId="178" formatCode="_-* #,##0_-;\-* #,##0_-;_-* \-_-;_-@_-"/>
    <numFmt numFmtId="179" formatCode="#,##0;[Red]#,##0"/>
    <numFmt numFmtId="180" formatCode="#,##0.00;[Red]#,##0.00"/>
    <numFmt numFmtId="181" formatCode="[=0]\-;#,###"/>
    <numFmt numFmtId="182" formatCode="[=0]\-;#,###.00"/>
    <numFmt numFmtId="183" formatCode="[=0]\-;General"/>
  </numFmts>
  <fonts count="26" x14ac:knownFonts="1">
    <font>
      <sz val="12"/>
      <name val="新細明體"/>
      <family val="1"/>
      <charset val="136"/>
    </font>
    <font>
      <sz val="10"/>
      <name val="Arial"/>
      <family val="2"/>
    </font>
    <font>
      <sz val="14"/>
      <name val="標楷體"/>
      <family val="4"/>
      <charset val="136"/>
    </font>
    <font>
      <sz val="10"/>
      <name val="新細明體"/>
      <family val="1"/>
      <charset val="136"/>
    </font>
    <font>
      <sz val="18"/>
      <name val="新細明體"/>
      <family val="1"/>
      <charset val="136"/>
    </font>
    <font>
      <sz val="16"/>
      <name val="新細明體"/>
      <family val="1"/>
      <charset val="136"/>
    </font>
    <font>
      <sz val="10"/>
      <name val="細明體"/>
      <family val="3"/>
      <charset val="136"/>
    </font>
    <font>
      <sz val="18"/>
      <name val="Times New Roman"/>
      <family val="1"/>
    </font>
    <font>
      <sz val="16"/>
      <name val="Times New Roman"/>
      <family val="1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0"/>
      <name val="Times New Roman"/>
      <family val="1"/>
    </font>
    <font>
      <sz val="11"/>
      <name val="新細明體"/>
      <family val="1"/>
      <charset val="136"/>
    </font>
    <font>
      <sz val="11"/>
      <name val="Times New Roman"/>
      <family val="1"/>
    </font>
    <font>
      <sz val="14"/>
      <name val="新細明體"/>
      <family val="1"/>
      <charset val="136"/>
    </font>
    <font>
      <sz val="8"/>
      <name val="Times New Roman"/>
      <family val="1"/>
    </font>
    <font>
      <sz val="8"/>
      <name val="新細明體"/>
      <family val="1"/>
      <charset val="136"/>
    </font>
    <font>
      <b/>
      <sz val="16"/>
      <name val="新細明體"/>
      <family val="1"/>
      <charset val="136"/>
    </font>
    <font>
      <sz val="13"/>
      <name val="新細明體"/>
      <family val="1"/>
      <charset val="136"/>
    </font>
    <font>
      <sz val="9"/>
      <color indexed="8"/>
      <name val="新細明體"/>
      <family val="1"/>
      <charset val="136"/>
    </font>
    <font>
      <sz val="11"/>
      <color indexed="8"/>
      <name val="新細明體"/>
      <family val="1"/>
      <charset val="136"/>
    </font>
    <font>
      <sz val="10"/>
      <color indexed="8"/>
      <name val="新細明體"/>
      <family val="1"/>
      <charset val="136"/>
    </font>
    <font>
      <sz val="12"/>
      <name val="新細明體"/>
      <family val="1"/>
      <charset val="136"/>
    </font>
    <font>
      <sz val="10"/>
      <name val="新細明體"/>
      <family val="1"/>
      <charset val="136"/>
      <scheme val="minor"/>
    </font>
    <font>
      <sz val="10"/>
      <color theme="1"/>
      <name val="新細明體"/>
      <family val="1"/>
      <charset val="136"/>
      <scheme val="minor"/>
    </font>
    <font>
      <sz val="10"/>
      <color theme="1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176" fontId="22" fillId="0" borderId="0" applyFill="0" applyBorder="0" applyAlignment="0" applyProtection="0"/>
    <xf numFmtId="176" fontId="22" fillId="0" borderId="0" applyFill="0" applyBorder="0" applyAlignment="0" applyProtection="0"/>
    <xf numFmtId="44" fontId="1" fillId="0" borderId="0" applyFill="0" applyBorder="0" applyAlignment="0" applyProtection="0"/>
  </cellStyleXfs>
  <cellXfs count="225">
    <xf numFmtId="0" fontId="0" fillId="0" borderId="0" xfId="0"/>
    <xf numFmtId="177" fontId="0" fillId="0" borderId="0" xfId="8" applyNumberFormat="1" applyFont="1" applyFill="1" applyBorder="1" applyAlignment="1" applyProtection="1">
      <alignment horizontal="center" vertical="center"/>
    </xf>
    <xf numFmtId="177" fontId="3" fillId="0" borderId="0" xfId="8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/>
    <xf numFmtId="0" fontId="14" fillId="0" borderId="0" xfId="7" applyFont="1"/>
    <xf numFmtId="0" fontId="3" fillId="0" borderId="0" xfId="0" applyFont="1" applyAlignment="1">
      <alignment vertical="center"/>
    </xf>
    <xf numFmtId="10" fontId="3" fillId="0" borderId="0" xfId="0" applyNumberFormat="1" applyFont="1"/>
    <xf numFmtId="0" fontId="6" fillId="0" borderId="0" xfId="0" applyFont="1" applyAlignment="1">
      <alignment horizontal="right"/>
    </xf>
    <xf numFmtId="0" fontId="0" fillId="0" borderId="0" xfId="7" applyFont="1"/>
    <xf numFmtId="178" fontId="3" fillId="0" borderId="3" xfId="0" applyNumberFormat="1" applyFont="1" applyBorder="1" applyAlignment="1">
      <alignment horizontal="center" vertical="center"/>
    </xf>
    <xf numFmtId="0" fontId="3" fillId="0" borderId="1" xfId="4" applyFont="1" applyBorder="1" applyAlignment="1">
      <alignment horizontal="center" vertical="center" wrapText="1"/>
    </xf>
    <xf numFmtId="0" fontId="3" fillId="0" borderId="4" xfId="4" applyFont="1" applyBorder="1" applyAlignment="1">
      <alignment horizontal="center" vertical="center" wrapText="1"/>
    </xf>
    <xf numFmtId="0" fontId="3" fillId="0" borderId="5" xfId="4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10" fillId="0" borderId="0" xfId="0" applyFont="1"/>
    <xf numFmtId="0" fontId="3" fillId="0" borderId="6" xfId="5" applyFont="1" applyBorder="1" applyAlignment="1">
      <alignment horizontal="center"/>
    </xf>
    <xf numFmtId="0" fontId="3" fillId="0" borderId="0" xfId="5" applyFont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178" fontId="0" fillId="0" borderId="0" xfId="5" applyNumberFormat="1" applyFont="1" applyAlignment="1">
      <alignment horizontal="center" vertical="center" wrapText="1"/>
    </xf>
    <xf numFmtId="178" fontId="0" fillId="0" borderId="0" xfId="0" applyNumberFormat="1" applyAlignment="1">
      <alignment horizontal="center" vertical="center"/>
    </xf>
    <xf numFmtId="0" fontId="0" fillId="0" borderId="0" xfId="5" applyFont="1" applyAlignment="1">
      <alignment wrapText="1"/>
    </xf>
    <xf numFmtId="0" fontId="3" fillId="0" borderId="0" xfId="5" applyFont="1"/>
    <xf numFmtId="178" fontId="0" fillId="0" borderId="0" xfId="0" applyNumberFormat="1"/>
    <xf numFmtId="178" fontId="3" fillId="0" borderId="0" xfId="0" applyNumberFormat="1" applyFont="1"/>
    <xf numFmtId="178" fontId="17" fillId="0" borderId="0" xfId="0" applyNumberFormat="1" applyFont="1" applyAlignment="1">
      <alignment horizontal="center"/>
    </xf>
    <xf numFmtId="178" fontId="0" fillId="0" borderId="0" xfId="0" applyNumberFormat="1" applyAlignment="1">
      <alignment horizontal="center"/>
    </xf>
    <xf numFmtId="178" fontId="4" fillId="0" borderId="0" xfId="0" applyNumberFormat="1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5" xfId="6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38" fontId="11" fillId="0" borderId="7" xfId="0" applyNumberFormat="1" applyFont="1" applyBorder="1" applyAlignment="1">
      <alignment horizontal="center" vertical="center" wrapText="1"/>
    </xf>
    <xf numFmtId="38" fontId="3" fillId="0" borderId="0" xfId="0" applyNumberFormat="1" applyFont="1" applyAlignment="1">
      <alignment horizontal="center" vertical="center" wrapText="1"/>
    </xf>
    <xf numFmtId="178" fontId="9" fillId="0" borderId="0" xfId="0" applyNumberFormat="1" applyFont="1" applyAlignment="1">
      <alignment horizontal="left" vertical="center" wrapText="1"/>
    </xf>
    <xf numFmtId="178" fontId="9" fillId="0" borderId="0" xfId="0" applyNumberFormat="1" applyFont="1" applyAlignment="1">
      <alignment horizontal="center" vertical="center" wrapText="1"/>
    </xf>
    <xf numFmtId="178" fontId="3" fillId="0" borderId="0" xfId="0" applyNumberFormat="1" applyFont="1" applyAlignment="1">
      <alignment horizontal="center" vertical="center" wrapText="1"/>
    </xf>
    <xf numFmtId="38" fontId="3" fillId="0" borderId="7" xfId="0" applyNumberFormat="1" applyFont="1" applyBorder="1" applyAlignment="1">
      <alignment horizontal="center" vertical="center" wrapText="1"/>
    </xf>
    <xf numFmtId="178" fontId="3" fillId="0" borderId="0" xfId="0" applyNumberFormat="1" applyFont="1" applyAlignment="1">
      <alignment horizontal="right" vertical="center" wrapText="1"/>
    </xf>
    <xf numFmtId="38" fontId="3" fillId="0" borderId="3" xfId="0" applyNumberFormat="1" applyFont="1" applyBorder="1" applyAlignment="1">
      <alignment horizontal="center" vertical="center" wrapText="1"/>
    </xf>
    <xf numFmtId="38" fontId="16" fillId="0" borderId="0" xfId="0" applyNumberFormat="1" applyFont="1" applyAlignment="1">
      <alignment horizontal="left" vertical="center"/>
    </xf>
    <xf numFmtId="38" fontId="16" fillId="0" borderId="0" xfId="0" applyNumberFormat="1" applyFont="1" applyAlignment="1">
      <alignment horizontal="right" vertical="center"/>
    </xf>
    <xf numFmtId="49" fontId="16" fillId="0" borderId="0" xfId="0" applyNumberFormat="1" applyFont="1" applyAlignment="1">
      <alignment vertical="center"/>
    </xf>
    <xf numFmtId="0" fontId="0" fillId="0" borderId="6" xfId="0" applyBorder="1"/>
    <xf numFmtId="49" fontId="3" fillId="0" borderId="5" xfId="8" applyNumberFormat="1" applyFont="1" applyFill="1" applyBorder="1" applyAlignment="1" applyProtection="1">
      <alignment horizontal="distributed" vertical="center"/>
    </xf>
    <xf numFmtId="0" fontId="0" fillId="0" borderId="5" xfId="0" applyBorder="1"/>
    <xf numFmtId="0" fontId="0" fillId="0" borderId="4" xfId="0" applyBorder="1"/>
    <xf numFmtId="49" fontId="9" fillId="0" borderId="5" xfId="8" applyNumberFormat="1" applyFont="1" applyFill="1" applyBorder="1" applyAlignment="1" applyProtection="1">
      <alignment horizontal="distributed" vertical="center" wrapText="1"/>
    </xf>
    <xf numFmtId="49" fontId="9" fillId="0" borderId="5" xfId="0" applyNumberFormat="1" applyFont="1" applyBorder="1" applyAlignment="1">
      <alignment horizontal="distributed" vertical="center"/>
    </xf>
    <xf numFmtId="49" fontId="9" fillId="0" borderId="5" xfId="0" applyNumberFormat="1" applyFont="1" applyBorder="1" applyAlignment="1">
      <alignment horizontal="distributed" vertical="center" wrapText="1"/>
    </xf>
    <xf numFmtId="49" fontId="9" fillId="0" borderId="1" xfId="8" applyNumberFormat="1" applyFont="1" applyFill="1" applyBorder="1" applyAlignment="1" applyProtection="1">
      <alignment horizontal="distributed" vertical="center" wrapText="1"/>
    </xf>
    <xf numFmtId="49" fontId="9" fillId="0" borderId="8" xfId="8" applyNumberFormat="1" applyFont="1" applyFill="1" applyBorder="1" applyAlignment="1" applyProtection="1">
      <alignment horizontal="distributed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38" fontId="3" fillId="0" borderId="9" xfId="0" applyNumberFormat="1" applyFont="1" applyBorder="1" applyAlignment="1">
      <alignment horizontal="center" vertical="center" wrapText="1"/>
    </xf>
    <xf numFmtId="178" fontId="12" fillId="0" borderId="10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178" fontId="12" fillId="0" borderId="0" xfId="0" applyNumberFormat="1" applyFont="1" applyAlignment="1">
      <alignment horizontal="center" vertical="center" wrapText="1"/>
    </xf>
    <xf numFmtId="181" fontId="3" fillId="0" borderId="0" xfId="3" applyNumberFormat="1" applyFont="1" applyAlignment="1">
      <alignment horizontal="right" vertical="center" wrapText="1" indent="1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/>
    <xf numFmtId="37" fontId="9" fillId="0" borderId="0" xfId="0" applyNumberFormat="1" applyFont="1" applyAlignment="1">
      <alignment horizontal="left" vertical="center"/>
    </xf>
    <xf numFmtId="37" fontId="9" fillId="0" borderId="0" xfId="0" applyNumberFormat="1" applyFont="1" applyAlignment="1">
      <alignment vertical="center"/>
    </xf>
    <xf numFmtId="37" fontId="9" fillId="0" borderId="0" xfId="0" applyNumberFormat="1" applyFont="1" applyAlignment="1">
      <alignment horizontal="right" vertical="center"/>
    </xf>
    <xf numFmtId="37" fontId="9" fillId="0" borderId="6" xfId="0" applyNumberFormat="1" applyFont="1" applyBorder="1" applyAlignment="1">
      <alignment horizontal="left" vertical="center"/>
    </xf>
    <xf numFmtId="0" fontId="20" fillId="0" borderId="9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178" fontId="13" fillId="0" borderId="11" xfId="0" applyNumberFormat="1" applyFont="1" applyBorder="1" applyAlignment="1">
      <alignment horizontal="right" vertical="center"/>
    </xf>
    <xf numFmtId="178" fontId="13" fillId="0" borderId="10" xfId="0" applyNumberFormat="1" applyFont="1" applyBorder="1" applyAlignment="1">
      <alignment horizontal="right" vertical="center"/>
    </xf>
    <xf numFmtId="178" fontId="13" fillId="0" borderId="0" xfId="0" applyNumberFormat="1" applyFont="1" applyAlignment="1">
      <alignment horizontal="right" vertical="center"/>
    </xf>
    <xf numFmtId="178" fontId="13" fillId="0" borderId="3" xfId="0" applyNumberFormat="1" applyFont="1" applyBorder="1" applyAlignment="1">
      <alignment horizontal="right" vertical="center"/>
    </xf>
    <xf numFmtId="49" fontId="3" fillId="0" borderId="3" xfId="1" applyNumberFormat="1" applyFont="1" applyBorder="1" applyAlignment="1">
      <alignment horizontal="right" vertical="center"/>
    </xf>
    <xf numFmtId="49" fontId="3" fillId="0" borderId="0" xfId="1" applyNumberFormat="1" applyFont="1" applyAlignment="1">
      <alignment horizontal="right" vertical="center"/>
    </xf>
    <xf numFmtId="183" fontId="3" fillId="0" borderId="0" xfId="1" applyNumberFormat="1" applyFont="1" applyAlignment="1">
      <alignment horizontal="right" vertical="center"/>
    </xf>
    <xf numFmtId="179" fontId="3" fillId="0" borderId="0" xfId="1" applyNumberFormat="1" applyFont="1" applyAlignment="1">
      <alignment horizontal="right" vertical="center"/>
    </xf>
    <xf numFmtId="0" fontId="3" fillId="0" borderId="3" xfId="1" applyFont="1" applyBorder="1" applyAlignment="1">
      <alignment horizontal="right" vertical="center"/>
    </xf>
    <xf numFmtId="0" fontId="3" fillId="0" borderId="0" xfId="1" applyFont="1" applyAlignment="1">
      <alignment horizontal="right" vertical="center"/>
    </xf>
    <xf numFmtId="37" fontId="12" fillId="0" borderId="15" xfId="0" applyNumberFormat="1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wrapText="1"/>
    </xf>
    <xf numFmtId="37" fontId="12" fillId="0" borderId="7" xfId="0" applyNumberFormat="1" applyFont="1" applyBorder="1" applyAlignment="1">
      <alignment horizontal="center" vertical="center" wrapText="1"/>
    </xf>
    <xf numFmtId="37" fontId="12" fillId="0" borderId="0" xfId="0" applyNumberFormat="1" applyFont="1" applyAlignment="1">
      <alignment horizontal="center" vertical="center" wrapText="1"/>
    </xf>
    <xf numFmtId="37" fontId="12" fillId="0" borderId="9" xfId="0" applyNumberFormat="1" applyFont="1" applyBorder="1" applyAlignment="1">
      <alignment horizontal="center" vertical="center" wrapText="1"/>
    </xf>
    <xf numFmtId="0" fontId="9" fillId="0" borderId="20" xfId="5" applyFont="1" applyBorder="1" applyAlignment="1">
      <alignment horizontal="center" vertical="center" wrapText="1"/>
    </xf>
    <xf numFmtId="0" fontId="9" fillId="0" borderId="7" xfId="5" applyFont="1" applyBorder="1" applyAlignment="1">
      <alignment horizontal="center" vertical="center" wrapText="1"/>
    </xf>
    <xf numFmtId="0" fontId="3" fillId="0" borderId="15" xfId="5" applyFont="1" applyBorder="1" applyAlignment="1">
      <alignment horizontal="center" vertical="center" wrapText="1"/>
    </xf>
    <xf numFmtId="38" fontId="3" fillId="0" borderId="1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4" fillId="0" borderId="0" xfId="7" applyFont="1" applyAlignment="1">
      <alignment horizontal="center"/>
    </xf>
    <xf numFmtId="0" fontId="3" fillId="0" borderId="0" xfId="7" applyFont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37" fontId="11" fillId="0" borderId="15" xfId="0" applyNumberFormat="1" applyFont="1" applyBorder="1" applyAlignment="1">
      <alignment horizontal="center" vertical="center" wrapText="1"/>
    </xf>
    <xf numFmtId="49" fontId="9" fillId="0" borderId="21" xfId="0" applyNumberFormat="1" applyFont="1" applyBorder="1" applyAlignment="1">
      <alignment horizontal="distributed" vertical="center" wrapText="1"/>
    </xf>
    <xf numFmtId="0" fontId="19" fillId="0" borderId="0" xfId="0" applyFont="1" applyAlignment="1">
      <alignment vertical="center"/>
    </xf>
    <xf numFmtId="179" fontId="3" fillId="0" borderId="3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0" fontId="3" fillId="0" borderId="13" xfId="4" applyFont="1" applyBorder="1" applyAlignment="1">
      <alignment horizontal="center" vertical="center" wrapText="1"/>
    </xf>
    <xf numFmtId="0" fontId="3" fillId="0" borderId="14" xfId="4" applyFont="1" applyBorder="1" applyAlignment="1">
      <alignment horizontal="center" vertical="center" wrapText="1"/>
    </xf>
    <xf numFmtId="0" fontId="3" fillId="0" borderId="12" xfId="4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38" fontId="3" fillId="0" borderId="0" xfId="0" applyNumberFormat="1" applyFont="1" applyAlignment="1">
      <alignment horizontal="center" vertical="center"/>
    </xf>
    <xf numFmtId="178" fontId="3" fillId="0" borderId="15" xfId="0" applyNumberFormat="1" applyFont="1" applyBorder="1" applyAlignment="1">
      <alignment horizontal="center" vertical="center" wrapText="1"/>
    </xf>
    <xf numFmtId="38" fontId="23" fillId="0" borderId="0" xfId="0" applyNumberFormat="1" applyFont="1" applyAlignment="1">
      <alignment horizontal="right" vertical="center" wrapText="1"/>
    </xf>
    <xf numFmtId="178" fontId="24" fillId="0" borderId="0" xfId="0" applyNumberFormat="1" applyFont="1" applyAlignment="1">
      <alignment horizontal="center" vertical="center"/>
    </xf>
    <xf numFmtId="49" fontId="24" fillId="0" borderId="0" xfId="0" applyNumberFormat="1" applyFont="1" applyAlignment="1">
      <alignment horizontal="center" vertical="center" wrapText="1"/>
    </xf>
    <xf numFmtId="178" fontId="23" fillId="0" borderId="15" xfId="0" applyNumberFormat="1" applyFont="1" applyBorder="1" applyAlignment="1">
      <alignment horizontal="center" vertical="center" wrapText="1"/>
    </xf>
    <xf numFmtId="49" fontId="24" fillId="0" borderId="0" xfId="0" applyNumberFormat="1" applyFont="1" applyAlignment="1">
      <alignment horizontal="center" vertical="center"/>
    </xf>
    <xf numFmtId="38" fontId="24" fillId="0" borderId="0" xfId="0" applyNumberFormat="1" applyFont="1" applyAlignment="1">
      <alignment horizontal="center" vertical="center"/>
    </xf>
    <xf numFmtId="3" fontId="24" fillId="0" borderId="0" xfId="0" applyNumberFormat="1" applyFont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178" fontId="25" fillId="0" borderId="0" xfId="0" applyNumberFormat="1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78" fontId="25" fillId="0" borderId="0" xfId="0" applyNumberFormat="1" applyFont="1" applyAlignment="1">
      <alignment horizontal="right" vertical="center"/>
    </xf>
    <xf numFmtId="10" fontId="0" fillId="0" borderId="0" xfId="0" applyNumberFormat="1"/>
    <xf numFmtId="179" fontId="3" fillId="0" borderId="0" xfId="7" applyNumberFormat="1" applyFont="1" applyAlignment="1">
      <alignment horizontal="right" vertical="center"/>
    </xf>
    <xf numFmtId="178" fontId="1" fillId="0" borderId="0" xfId="10" applyNumberFormat="1" applyFill="1" applyBorder="1" applyAlignment="1">
      <alignment horizontal="right" vertical="center"/>
    </xf>
    <xf numFmtId="179" fontId="3" fillId="0" borderId="0" xfId="0" applyNumberFormat="1" applyFont="1" applyAlignment="1">
      <alignment horizontal="right" vertical="center"/>
    </xf>
    <xf numFmtId="176" fontId="3" fillId="0" borderId="0" xfId="7" applyNumberFormat="1" applyFont="1" applyAlignment="1">
      <alignment horizontal="center" vertical="center"/>
    </xf>
    <xf numFmtId="180" fontId="3" fillId="0" borderId="0" xfId="0" applyNumberFormat="1" applyFont="1" applyAlignment="1">
      <alignment horizontal="right" vertical="center"/>
    </xf>
    <xf numFmtId="0" fontId="9" fillId="0" borderId="0" xfId="7" applyFont="1" applyAlignment="1">
      <alignment horizontal="center"/>
    </xf>
    <xf numFmtId="10" fontId="9" fillId="0" borderId="0" xfId="7" applyNumberFormat="1" applyFont="1" applyAlignment="1">
      <alignment horizontal="center"/>
    </xf>
    <xf numFmtId="181" fontId="3" fillId="0" borderId="0" xfId="4" applyNumberFormat="1" applyFont="1" applyAlignment="1">
      <alignment horizontal="right" vertical="center"/>
    </xf>
    <xf numFmtId="0" fontId="3" fillId="0" borderId="0" xfId="4" applyFont="1" applyAlignment="1">
      <alignment horizontal="center" vertical="center" wrapText="1"/>
    </xf>
    <xf numFmtId="182" fontId="3" fillId="0" borderId="0" xfId="4" applyNumberFormat="1" applyFont="1" applyAlignment="1">
      <alignment horizontal="right" vertical="center"/>
    </xf>
    <xf numFmtId="0" fontId="12" fillId="0" borderId="22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1" fillId="0" borderId="0" xfId="6" applyFont="1" applyAlignment="1">
      <alignment horizontal="right" vertical="center"/>
    </xf>
    <xf numFmtId="0" fontId="3" fillId="0" borderId="0" xfId="6" applyFont="1" applyAlignment="1">
      <alignment horizontal="center" vertical="center" wrapText="1"/>
    </xf>
    <xf numFmtId="10" fontId="3" fillId="0" borderId="0" xfId="6" applyNumberFormat="1" applyFont="1" applyAlignment="1">
      <alignment horizontal="center" vertical="center" wrapText="1"/>
    </xf>
    <xf numFmtId="0" fontId="3" fillId="0" borderId="0" xfId="6" applyFont="1" applyAlignment="1">
      <alignment horizontal="left" vertical="center" wrapText="1"/>
    </xf>
    <xf numFmtId="37" fontId="12" fillId="2" borderId="0" xfId="0" applyNumberFormat="1" applyFont="1" applyFill="1" applyAlignment="1">
      <alignment horizontal="center" vertical="center" wrapText="1"/>
    </xf>
    <xf numFmtId="37" fontId="12" fillId="2" borderId="1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7" applyFont="1" applyAlignment="1">
      <alignment horizontal="center"/>
    </xf>
    <xf numFmtId="0" fontId="3" fillId="0" borderId="0" xfId="7" applyFont="1" applyAlignment="1">
      <alignment horizontal="right" vertical="center"/>
    </xf>
    <xf numFmtId="0" fontId="3" fillId="0" borderId="5" xfId="7" applyFont="1" applyBorder="1" applyAlignment="1">
      <alignment horizontal="center" vertical="center" wrapText="1"/>
    </xf>
    <xf numFmtId="0" fontId="3" fillId="0" borderId="4" xfId="7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5" xfId="4" applyFont="1" applyBorder="1" applyAlignment="1">
      <alignment horizontal="center" vertical="top" wrapText="1"/>
    </xf>
    <xf numFmtId="0" fontId="3" fillId="0" borderId="4" xfId="4" applyFont="1" applyBorder="1" applyAlignment="1">
      <alignment horizontal="center" vertical="top" wrapText="1"/>
    </xf>
    <xf numFmtId="0" fontId="3" fillId="0" borderId="5" xfId="4" applyFont="1" applyBorder="1" applyAlignment="1">
      <alignment horizontal="center" vertical="center" wrapText="1"/>
    </xf>
    <xf numFmtId="0" fontId="3" fillId="0" borderId="4" xfId="4" applyFont="1" applyBorder="1" applyAlignment="1">
      <alignment horizontal="center" vertical="center" wrapText="1"/>
    </xf>
    <xf numFmtId="0" fontId="3" fillId="0" borderId="26" xfId="4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2" xfId="4" applyFont="1" applyBorder="1" applyAlignment="1">
      <alignment horizontal="center" vertical="center" wrapText="1"/>
    </xf>
    <xf numFmtId="0" fontId="15" fillId="0" borderId="2" xfId="2" applyFont="1" applyBorder="1" applyAlignment="1">
      <alignment horizontal="center" vertical="center" wrapText="1"/>
    </xf>
    <xf numFmtId="0" fontId="3" fillId="0" borderId="26" xfId="2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0" fontId="3" fillId="0" borderId="9" xfId="4" applyFont="1" applyBorder="1" applyAlignment="1">
      <alignment horizontal="center" vertical="center" wrapText="1"/>
    </xf>
    <xf numFmtId="0" fontId="3" fillId="0" borderId="24" xfId="4" applyFont="1" applyBorder="1" applyAlignment="1">
      <alignment horizontal="center" vertical="center" wrapText="1"/>
    </xf>
    <xf numFmtId="0" fontId="15" fillId="0" borderId="25" xfId="4" applyFont="1" applyBorder="1" applyAlignment="1">
      <alignment horizontal="center" vertical="center" wrapText="1"/>
    </xf>
    <xf numFmtId="0" fontId="15" fillId="0" borderId="26" xfId="2" applyFont="1" applyBorder="1" applyAlignment="1">
      <alignment horizontal="center" vertical="center" wrapText="1"/>
    </xf>
    <xf numFmtId="0" fontId="15" fillId="0" borderId="1" xfId="4" applyFont="1" applyBorder="1" applyAlignment="1">
      <alignment horizontal="center" vertical="center" wrapText="1"/>
    </xf>
    <xf numFmtId="0" fontId="15" fillId="0" borderId="26" xfId="4" applyFont="1" applyBorder="1" applyAlignment="1">
      <alignment horizontal="center" vertical="center" wrapText="1"/>
    </xf>
    <xf numFmtId="0" fontId="3" fillId="0" borderId="0" xfId="5" applyFont="1" applyAlignment="1">
      <alignment horizontal="left" wrapText="1"/>
    </xf>
    <xf numFmtId="38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right"/>
    </xf>
    <xf numFmtId="0" fontId="9" fillId="0" borderId="6" xfId="5" applyFont="1" applyBorder="1" applyAlignment="1">
      <alignment horizontal="right" vertical="center"/>
    </xf>
    <xf numFmtId="0" fontId="3" fillId="0" borderId="9" xfId="5" applyFont="1" applyBorder="1" applyAlignment="1">
      <alignment horizontal="center" vertical="center" wrapText="1"/>
    </xf>
    <xf numFmtId="0" fontId="3" fillId="0" borderId="8" xfId="5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5" xfId="5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78" fontId="3" fillId="0" borderId="0" xfId="0" applyNumberFormat="1" applyFont="1" applyAlignment="1">
      <alignment horizontal="left" vertical="center"/>
    </xf>
    <xf numFmtId="178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6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4" xfId="6" applyFont="1" applyBorder="1" applyAlignment="1">
      <alignment horizontal="center" vertical="center" wrapText="1"/>
    </xf>
    <xf numFmtId="178" fontId="12" fillId="0" borderId="4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49" fontId="3" fillId="0" borderId="4" xfId="8" applyNumberFormat="1" applyFont="1" applyFill="1" applyBorder="1" applyAlignment="1" applyProtection="1">
      <alignment horizontal="distributed" vertical="center"/>
    </xf>
    <xf numFmtId="49" fontId="3" fillId="0" borderId="21" xfId="8" applyNumberFormat="1" applyFont="1" applyFill="1" applyBorder="1" applyAlignment="1" applyProtection="1">
      <alignment horizontal="distributed" vertical="center"/>
    </xf>
    <xf numFmtId="49" fontId="3" fillId="0" borderId="5" xfId="8" applyNumberFormat="1" applyFont="1" applyFill="1" applyBorder="1" applyAlignment="1" applyProtection="1">
      <alignment horizontal="center" vertical="center" wrapText="1"/>
    </xf>
    <xf numFmtId="49" fontId="3" fillId="0" borderId="5" xfId="8" applyNumberFormat="1" applyFont="1" applyFill="1" applyBorder="1" applyAlignment="1" applyProtection="1">
      <alignment horizontal="distributed" vertical="center"/>
    </xf>
    <xf numFmtId="49" fontId="3" fillId="0" borderId="5" xfId="8" applyNumberFormat="1" applyFont="1" applyFill="1" applyBorder="1" applyAlignment="1" applyProtection="1">
      <alignment horizontal="distributed" vertical="center" wrapText="1"/>
    </xf>
    <xf numFmtId="0" fontId="5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49" fontId="3" fillId="0" borderId="5" xfId="0" applyNumberFormat="1" applyFont="1" applyBorder="1" applyAlignment="1">
      <alignment horizontal="distributed" vertical="center" wrapText="1"/>
    </xf>
    <xf numFmtId="49" fontId="3" fillId="0" borderId="1" xfId="8" applyNumberFormat="1" applyFont="1" applyFill="1" applyBorder="1" applyAlignment="1" applyProtection="1">
      <alignment horizontal="center" vertical="center"/>
    </xf>
    <xf numFmtId="49" fontId="3" fillId="0" borderId="21" xfId="0" applyNumberFormat="1" applyFont="1" applyBorder="1" applyAlignment="1">
      <alignment horizontal="distributed" vertical="center" wrapText="1"/>
    </xf>
    <xf numFmtId="0" fontId="9" fillId="0" borderId="4" xfId="0" applyFont="1" applyBorder="1" applyAlignment="1">
      <alignment horizontal="center" vertical="center" wrapText="1"/>
    </xf>
    <xf numFmtId="49" fontId="14" fillId="0" borderId="6" xfId="0" applyNumberFormat="1" applyFont="1" applyBorder="1" applyAlignment="1">
      <alignment horizontal="center" vertical="center"/>
    </xf>
    <xf numFmtId="49" fontId="3" fillId="0" borderId="1" xfId="8" applyNumberFormat="1" applyFont="1" applyFill="1" applyBorder="1" applyAlignment="1" applyProtection="1">
      <alignment horizontal="distributed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9" fillId="0" borderId="0" xfId="0" applyFont="1" applyAlignment="1">
      <alignment horizontal="right" vertical="center"/>
    </xf>
    <xf numFmtId="37" fontId="12" fillId="0" borderId="2" xfId="0" applyNumberFormat="1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37" fontId="12" fillId="0" borderId="4" xfId="0" applyNumberFormat="1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 wrapText="1"/>
    </xf>
  </cellXfs>
  <cellStyles count="11">
    <cellStyle name="一般" xfId="0" builtinId="0"/>
    <cellStyle name="一般 2" xfId="1" xr:uid="{BEDB7484-7E13-4882-9896-468FA3B54D7D}"/>
    <cellStyle name="一般 2_2.102年社會福利" xfId="2" xr:uid="{7A6BD014-8DA6-45D8-8801-97B8E74B095B}"/>
    <cellStyle name="一般_11社會福利" xfId="3" xr:uid="{020FB53A-065B-46CF-A071-34655CB9AEB1}"/>
    <cellStyle name="一般_11社會福利_2.102年社會福利" xfId="4" xr:uid="{3BFC276E-CDDC-4B6B-AAAD-ACC44F72CCEC}"/>
    <cellStyle name="一般_Sheet10" xfId="5" xr:uid="{873A20CD-2F98-4C7F-BE55-1796F093C663}"/>
    <cellStyle name="一般_Sheet4" xfId="6" xr:uid="{CB7E4CC9-656F-48AD-96FD-40FC4E86E7D1}"/>
    <cellStyle name="一般_Sheet5" xfId="7" xr:uid="{7228DFEC-EF0E-409F-8236-FF6EAA81AAA3}"/>
    <cellStyle name="千分位" xfId="8" builtinId="3"/>
    <cellStyle name="千分位 2" xfId="9" xr:uid="{0CF09E57-D08A-4417-990A-BA15B0BA16E9}"/>
    <cellStyle name="貨幣" xfId="10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4F81BD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B0E8D-244F-4C4D-9008-AA7AC783C233}">
  <sheetPr>
    <pageSetUpPr fitToPage="1"/>
  </sheetPr>
  <dimension ref="A1:M35"/>
  <sheetViews>
    <sheetView topLeftCell="A14" workbookViewId="0">
      <selection activeCell="A26" sqref="A26"/>
    </sheetView>
  </sheetViews>
  <sheetFormatPr defaultColWidth="8.88671875" defaultRowHeight="16.2" x14ac:dyDescent="0.3"/>
  <cols>
    <col min="1" max="1" width="25.5546875" customWidth="1"/>
    <col min="2" max="4" width="18.6640625" customWidth="1"/>
    <col min="5" max="9" width="8.88671875" customWidth="1"/>
    <col min="10" max="10" width="21.5546875" customWidth="1"/>
    <col min="11" max="13" width="22.33203125" style="1" customWidth="1"/>
  </cols>
  <sheetData>
    <row r="1" spans="1:13" x14ac:dyDescent="0.3">
      <c r="A1" s="149"/>
      <c r="B1" s="149"/>
      <c r="C1" s="1"/>
      <c r="D1" s="2" t="s">
        <v>0</v>
      </c>
      <c r="H1" s="150"/>
      <c r="I1" s="150"/>
    </row>
    <row r="2" spans="1:13" ht="23.25" customHeight="1" x14ac:dyDescent="0.45">
      <c r="A2" s="151" t="s">
        <v>1</v>
      </c>
      <c r="B2" s="151"/>
      <c r="C2" s="151"/>
      <c r="D2" s="151"/>
      <c r="K2"/>
      <c r="L2"/>
      <c r="M2"/>
    </row>
    <row r="3" spans="1:13" ht="21.75" customHeight="1" x14ac:dyDescent="0.4">
      <c r="A3" s="152" t="s">
        <v>2</v>
      </c>
      <c r="B3" s="152"/>
      <c r="C3" s="152"/>
      <c r="D3" s="152"/>
    </row>
    <row r="4" spans="1:13" ht="52.2" customHeight="1" x14ac:dyDescent="0.3">
      <c r="A4" s="3" t="s">
        <v>3</v>
      </c>
      <c r="B4" s="3" t="s">
        <v>4</v>
      </c>
      <c r="C4" s="3" t="s">
        <v>5</v>
      </c>
      <c r="D4" s="4" t="s">
        <v>6</v>
      </c>
      <c r="K4"/>
      <c r="L4"/>
      <c r="M4"/>
    </row>
    <row r="5" spans="1:13" s="107" customFormat="1" ht="25.2" customHeight="1" x14ac:dyDescent="0.3">
      <c r="A5" s="37" t="s">
        <v>273</v>
      </c>
      <c r="B5" s="33">
        <v>15</v>
      </c>
      <c r="C5" s="33">
        <v>14</v>
      </c>
      <c r="D5" s="33">
        <v>1520</v>
      </c>
    </row>
    <row r="6" spans="1:13" s="107" customFormat="1" ht="25.2" customHeight="1" x14ac:dyDescent="0.3">
      <c r="A6" s="37" t="s">
        <v>274</v>
      </c>
      <c r="B6" s="33">
        <v>13</v>
      </c>
      <c r="C6" s="33">
        <v>24</v>
      </c>
      <c r="D6" s="33">
        <v>1489</v>
      </c>
    </row>
    <row r="7" spans="1:13" s="107" customFormat="1" ht="25.2" customHeight="1" x14ac:dyDescent="0.3">
      <c r="A7" s="37" t="s">
        <v>275</v>
      </c>
      <c r="B7" s="33">
        <v>15</v>
      </c>
      <c r="C7" s="33">
        <v>13</v>
      </c>
      <c r="D7" s="33">
        <v>1821</v>
      </c>
    </row>
    <row r="8" spans="1:13" s="107" customFormat="1" ht="25.2" customHeight="1" x14ac:dyDescent="0.3">
      <c r="A8" s="37" t="s">
        <v>276</v>
      </c>
      <c r="B8" s="33">
        <v>15</v>
      </c>
      <c r="C8" s="33">
        <v>13</v>
      </c>
      <c r="D8" s="33">
        <v>1821</v>
      </c>
    </row>
    <row r="9" spans="1:13" s="107" customFormat="1" ht="25.2" customHeight="1" x14ac:dyDescent="0.3">
      <c r="A9" s="37" t="s">
        <v>277</v>
      </c>
      <c r="B9" s="33">
        <v>15</v>
      </c>
      <c r="C9" s="33">
        <v>13</v>
      </c>
      <c r="D9" s="33">
        <v>1821</v>
      </c>
    </row>
    <row r="10" spans="1:13" s="107" customFormat="1" ht="25.2" customHeight="1" x14ac:dyDescent="0.3">
      <c r="A10" s="37" t="s">
        <v>278</v>
      </c>
      <c r="B10" s="33">
        <v>15</v>
      </c>
      <c r="C10" s="33">
        <v>11</v>
      </c>
      <c r="D10" s="33">
        <v>1821</v>
      </c>
    </row>
    <row r="11" spans="1:13" s="107" customFormat="1" ht="25.2" customHeight="1" x14ac:dyDescent="0.3">
      <c r="A11" s="37" t="s">
        <v>279</v>
      </c>
      <c r="B11" s="33">
        <v>15</v>
      </c>
      <c r="C11" s="33">
        <v>11</v>
      </c>
      <c r="D11" s="33">
        <v>1821</v>
      </c>
    </row>
    <row r="12" spans="1:13" s="107" customFormat="1" ht="25.2" customHeight="1" x14ac:dyDescent="0.3">
      <c r="A12" s="37" t="s">
        <v>280</v>
      </c>
      <c r="B12" s="33">
        <v>16</v>
      </c>
      <c r="C12" s="33">
        <v>11</v>
      </c>
      <c r="D12" s="33">
        <v>1821</v>
      </c>
    </row>
    <row r="13" spans="1:13" s="107" customFormat="1" ht="25.2" customHeight="1" x14ac:dyDescent="0.3">
      <c r="A13" s="37" t="s">
        <v>281</v>
      </c>
      <c r="B13" s="33">
        <v>16</v>
      </c>
      <c r="C13" s="33">
        <v>11</v>
      </c>
      <c r="D13" s="33">
        <v>1838</v>
      </c>
    </row>
    <row r="14" spans="1:13" s="107" customFormat="1" ht="25.2" customHeight="1" x14ac:dyDescent="0.3">
      <c r="A14" s="37" t="s">
        <v>282</v>
      </c>
      <c r="B14" s="108" t="s">
        <v>7</v>
      </c>
      <c r="C14" s="108" t="s">
        <v>8</v>
      </c>
      <c r="D14" s="33">
        <f>630+330+600</f>
        <v>1560</v>
      </c>
    </row>
    <row r="15" spans="1:13" s="107" customFormat="1" ht="25.2" customHeight="1" x14ac:dyDescent="0.3">
      <c r="A15" s="97" t="s">
        <v>283</v>
      </c>
      <c r="B15" s="108" t="s">
        <v>7</v>
      </c>
      <c r="C15" s="108" t="s">
        <v>8</v>
      </c>
      <c r="D15" s="33">
        <f>630+330+600</f>
        <v>1560</v>
      </c>
    </row>
    <row r="16" spans="1:13" s="107" customFormat="1" ht="25.2" customHeight="1" x14ac:dyDescent="0.3">
      <c r="A16" s="97" t="s">
        <v>284</v>
      </c>
      <c r="B16" s="108" t="s">
        <v>7</v>
      </c>
      <c r="C16" s="108" t="s">
        <v>8</v>
      </c>
      <c r="D16" s="33">
        <v>1560</v>
      </c>
    </row>
    <row r="17" spans="1:4" s="107" customFormat="1" ht="25.2" customHeight="1" x14ac:dyDescent="0.3">
      <c r="A17" s="97" t="s">
        <v>285</v>
      </c>
      <c r="B17" s="108" t="s">
        <v>7</v>
      </c>
      <c r="C17" s="108" t="s">
        <v>8</v>
      </c>
      <c r="D17" s="33">
        <v>1560</v>
      </c>
    </row>
    <row r="18" spans="1:4" s="107" customFormat="1" ht="25.2" customHeight="1" x14ac:dyDescent="0.3">
      <c r="A18" s="97" t="s">
        <v>286</v>
      </c>
      <c r="B18" s="108" t="s">
        <v>7</v>
      </c>
      <c r="C18" s="108" t="s">
        <v>8</v>
      </c>
      <c r="D18" s="33">
        <v>1560</v>
      </c>
    </row>
    <row r="19" spans="1:4" s="107" customFormat="1" ht="25.2" customHeight="1" x14ac:dyDescent="0.3">
      <c r="A19" s="97" t="s">
        <v>287</v>
      </c>
      <c r="B19" s="108" t="s">
        <v>7</v>
      </c>
      <c r="C19" s="108" t="s">
        <v>8</v>
      </c>
      <c r="D19" s="33">
        <v>1560</v>
      </c>
    </row>
    <row r="20" spans="1:4" s="107" customFormat="1" ht="25.2" customHeight="1" x14ac:dyDescent="0.3">
      <c r="A20" s="97" t="s">
        <v>296</v>
      </c>
      <c r="B20" s="108" t="s">
        <v>7</v>
      </c>
      <c r="C20" s="108" t="s">
        <v>8</v>
      </c>
      <c r="D20" s="33">
        <v>1560</v>
      </c>
    </row>
    <row r="21" spans="1:4" ht="25.2" customHeight="1" x14ac:dyDescent="0.3">
      <c r="A21" s="97" t="s">
        <v>303</v>
      </c>
      <c r="B21" s="108" t="s">
        <v>7</v>
      </c>
      <c r="C21" s="108" t="s">
        <v>8</v>
      </c>
      <c r="D21" s="33">
        <v>1560</v>
      </c>
    </row>
    <row r="22" spans="1:4" ht="25.2" customHeight="1" x14ac:dyDescent="0.3">
      <c r="A22" s="97" t="s">
        <v>320</v>
      </c>
      <c r="B22" s="108" t="s">
        <v>7</v>
      </c>
      <c r="C22" s="108" t="s">
        <v>8</v>
      </c>
      <c r="D22" s="33">
        <v>1560</v>
      </c>
    </row>
    <row r="23" spans="1:4" ht="25.2" customHeight="1" x14ac:dyDescent="0.3">
      <c r="A23" s="97" t="s">
        <v>332</v>
      </c>
      <c r="B23" s="108" t="s">
        <v>7</v>
      </c>
      <c r="C23" s="108" t="s">
        <v>8</v>
      </c>
      <c r="D23" s="33">
        <v>1560</v>
      </c>
    </row>
    <row r="24" spans="1:4" ht="25.2" customHeight="1" x14ac:dyDescent="0.3">
      <c r="A24" s="97" t="s">
        <v>348</v>
      </c>
      <c r="B24" s="108" t="s">
        <v>7</v>
      </c>
      <c r="C24" s="108" t="s">
        <v>8</v>
      </c>
      <c r="D24" s="33">
        <v>1560</v>
      </c>
    </row>
    <row r="25" spans="1:4" ht="25.2" customHeight="1" x14ac:dyDescent="0.3">
      <c r="A25" s="97" t="s">
        <v>359</v>
      </c>
      <c r="B25" s="108" t="s">
        <v>7</v>
      </c>
      <c r="C25" s="108" t="s">
        <v>8</v>
      </c>
      <c r="D25" s="33">
        <v>1560</v>
      </c>
    </row>
    <row r="26" spans="1:4" ht="25.2" customHeight="1" x14ac:dyDescent="0.3">
      <c r="A26" s="112" t="s">
        <v>295</v>
      </c>
    </row>
    <row r="27" spans="1:4" ht="25.2" customHeight="1" x14ac:dyDescent="0.3"/>
    <row r="28" spans="1:4" ht="25.2" customHeight="1" x14ac:dyDescent="0.3"/>
    <row r="29" spans="1:4" ht="25.2" customHeight="1" x14ac:dyDescent="0.3"/>
    <row r="30" spans="1:4" ht="25.2" customHeight="1" x14ac:dyDescent="0.3"/>
    <row r="31" spans="1:4" ht="25.2" customHeight="1" x14ac:dyDescent="0.3"/>
    <row r="32" spans="1:4" ht="28.95" customHeight="1" x14ac:dyDescent="0.3"/>
    <row r="33" ht="28.95" customHeight="1" x14ac:dyDescent="0.3"/>
    <row r="34" ht="28.95" customHeight="1" x14ac:dyDescent="0.3"/>
    <row r="35" ht="22.5" customHeight="1" x14ac:dyDescent="0.3"/>
  </sheetData>
  <sheetProtection selectLockedCells="1" selectUnlockedCells="1"/>
  <mergeCells count="4">
    <mergeCell ref="A1:B1"/>
    <mergeCell ref="H1:I1"/>
    <mergeCell ref="A2:D2"/>
    <mergeCell ref="A3:D3"/>
  </mergeCells>
  <phoneticPr fontId="9" type="noConversion"/>
  <printOptions horizontalCentered="1"/>
  <pageMargins left="0.39374999999999999" right="0.39374999999999999" top="0.39374999999999999" bottom="0.39374999999999999" header="0.51180555555555551" footer="0.51180555555555551"/>
  <pageSetup paperSize="9" scale="75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1A209-CD8D-427B-A3D8-53A80016FBDD}">
  <dimension ref="A1:P29"/>
  <sheetViews>
    <sheetView workbookViewId="0">
      <pane ySplit="6" topLeftCell="A27" activePane="bottomLeft" state="frozen"/>
      <selection pane="bottomLeft" activeCell="K29" sqref="K29"/>
    </sheetView>
  </sheetViews>
  <sheetFormatPr defaultRowHeight="16.2" x14ac:dyDescent="0.3"/>
  <cols>
    <col min="1" max="1" width="9.6640625" customWidth="1"/>
    <col min="2" max="2" width="8.21875" customWidth="1"/>
    <col min="3" max="3" width="9" style="129" customWidth="1"/>
    <col min="4" max="4" width="8" customWidth="1"/>
    <col min="5" max="5" width="9.33203125" customWidth="1"/>
    <col min="6" max="6" width="8.21875" customWidth="1"/>
    <col min="7" max="7" width="8" customWidth="1"/>
    <col min="8" max="8" width="8.21875" customWidth="1"/>
    <col min="9" max="9" width="8" style="5" customWidth="1"/>
    <col min="10" max="10" width="8.21875" customWidth="1"/>
    <col min="11" max="11" width="8" customWidth="1"/>
    <col min="12" max="12" width="9.33203125" customWidth="1"/>
  </cols>
  <sheetData>
    <row r="1" spans="1:16" x14ac:dyDescent="0.3">
      <c r="A1" s="5" t="s">
        <v>9</v>
      </c>
      <c r="J1" s="150"/>
      <c r="K1" s="150"/>
    </row>
    <row r="2" spans="1:16" ht="27.75" customHeight="1" x14ac:dyDescent="0.45">
      <c r="A2" s="154" t="s">
        <v>250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99"/>
      <c r="M2" s="99"/>
      <c r="N2" s="99"/>
      <c r="O2" s="99"/>
      <c r="P2" s="99"/>
    </row>
    <row r="3" spans="1:16" ht="20.25" customHeight="1" x14ac:dyDescent="0.3">
      <c r="A3" s="135"/>
      <c r="B3" s="135"/>
      <c r="C3" s="136"/>
      <c r="D3" s="135"/>
      <c r="E3" s="135"/>
      <c r="F3" s="135"/>
      <c r="G3" s="135"/>
      <c r="H3" s="135"/>
      <c r="I3" s="135"/>
      <c r="J3" s="155" t="s">
        <v>10</v>
      </c>
      <c r="K3" s="155"/>
      <c r="L3" s="100"/>
      <c r="M3" s="100"/>
      <c r="N3" s="100"/>
      <c r="O3" s="100"/>
      <c r="P3" s="100"/>
    </row>
    <row r="4" spans="1:16" ht="29.25" customHeight="1" x14ac:dyDescent="0.3">
      <c r="A4" s="153" t="s">
        <v>11</v>
      </c>
      <c r="B4" s="156" t="s">
        <v>12</v>
      </c>
      <c r="C4" s="156"/>
      <c r="D4" s="156"/>
      <c r="E4" s="156"/>
      <c r="F4" s="156" t="s">
        <v>13</v>
      </c>
      <c r="G4" s="156"/>
      <c r="H4" s="156" t="s">
        <v>14</v>
      </c>
      <c r="I4" s="156"/>
      <c r="J4" s="157" t="s">
        <v>15</v>
      </c>
      <c r="K4" s="157"/>
      <c r="L4" s="10"/>
      <c r="M4" s="10"/>
      <c r="N4" s="10"/>
      <c r="O4" s="10"/>
      <c r="P4" s="10"/>
    </row>
    <row r="5" spans="1:16" ht="29.25" customHeight="1" x14ac:dyDescent="0.3">
      <c r="A5" s="153"/>
      <c r="B5" s="158" t="s">
        <v>251</v>
      </c>
      <c r="C5" s="153" t="s">
        <v>16</v>
      </c>
      <c r="D5" s="153" t="s">
        <v>252</v>
      </c>
      <c r="E5" s="153" t="s">
        <v>17</v>
      </c>
      <c r="F5" s="153" t="s">
        <v>253</v>
      </c>
      <c r="G5" s="153" t="s">
        <v>252</v>
      </c>
      <c r="H5" s="153" t="s">
        <v>254</v>
      </c>
      <c r="I5" s="153" t="s">
        <v>255</v>
      </c>
      <c r="J5" s="158" t="s">
        <v>256</v>
      </c>
      <c r="K5" s="159" t="s">
        <v>252</v>
      </c>
      <c r="L5" s="10"/>
      <c r="M5" s="10"/>
      <c r="N5" s="10"/>
      <c r="O5" s="10"/>
      <c r="P5" s="10"/>
    </row>
    <row r="6" spans="1:16" ht="29.25" customHeight="1" x14ac:dyDescent="0.3">
      <c r="A6" s="153"/>
      <c r="B6" s="158"/>
      <c r="C6" s="153"/>
      <c r="D6" s="153"/>
      <c r="E6" s="153"/>
      <c r="F6" s="153"/>
      <c r="G6" s="153"/>
      <c r="H6" s="153"/>
      <c r="I6" s="153"/>
      <c r="J6" s="158"/>
      <c r="K6" s="159"/>
      <c r="L6" s="10"/>
      <c r="M6" s="10"/>
      <c r="N6" s="10"/>
      <c r="O6" s="10"/>
      <c r="P6" s="10"/>
    </row>
    <row r="7" spans="1:16" ht="33.6" customHeight="1" x14ac:dyDescent="0.4">
      <c r="A7" s="101" t="s">
        <v>257</v>
      </c>
      <c r="B7" s="126">
        <f t="shared" ref="B7:B13" si="0">SUM(F7,H7,J7)</f>
        <v>98</v>
      </c>
      <c r="C7" s="133">
        <f>B7/1391*100</f>
        <v>7.0452911574406905</v>
      </c>
      <c r="D7" s="126">
        <v>307</v>
      </c>
      <c r="E7" s="133">
        <f>D7/4047*100</f>
        <v>7.5858660736347909</v>
      </c>
      <c r="F7" s="126">
        <v>1</v>
      </c>
      <c r="G7" s="126">
        <v>1</v>
      </c>
      <c r="H7" s="126">
        <v>13</v>
      </c>
      <c r="I7" s="126">
        <v>33</v>
      </c>
      <c r="J7" s="126">
        <v>84</v>
      </c>
      <c r="K7" s="126">
        <v>273</v>
      </c>
      <c r="M7" s="6"/>
      <c r="N7" s="6"/>
      <c r="O7" s="6"/>
      <c r="P7" s="6"/>
    </row>
    <row r="8" spans="1:16" ht="33.6" customHeight="1" x14ac:dyDescent="0.4">
      <c r="A8" s="101" t="s">
        <v>258</v>
      </c>
      <c r="B8" s="126">
        <f t="shared" si="0"/>
        <v>99</v>
      </c>
      <c r="C8" s="133">
        <f>B8/1403*100</f>
        <v>7.056307911617961</v>
      </c>
      <c r="D8" s="126">
        <v>314</v>
      </c>
      <c r="E8" s="133">
        <f>D8/3959*100</f>
        <v>7.9312957817630716</v>
      </c>
      <c r="F8" s="126">
        <v>20</v>
      </c>
      <c r="G8" s="126">
        <v>30</v>
      </c>
      <c r="H8" s="126">
        <v>26</v>
      </c>
      <c r="I8" s="126">
        <v>81</v>
      </c>
      <c r="J8" s="126">
        <v>53</v>
      </c>
      <c r="K8" s="126">
        <v>203</v>
      </c>
      <c r="M8" s="6"/>
      <c r="N8" s="6"/>
      <c r="O8" s="6"/>
      <c r="P8" s="6"/>
    </row>
    <row r="9" spans="1:16" ht="33.6" customHeight="1" x14ac:dyDescent="0.4">
      <c r="A9" s="101" t="s">
        <v>259</v>
      </c>
      <c r="B9" s="126">
        <f t="shared" si="0"/>
        <v>99</v>
      </c>
      <c r="C9" s="133">
        <f>B9/1415*100</f>
        <v>6.9964664310954063</v>
      </c>
      <c r="D9" s="126">
        <v>191</v>
      </c>
      <c r="E9" s="133">
        <f>D9/3990*100</f>
        <v>4.7869674185463662</v>
      </c>
      <c r="F9" s="126">
        <v>6</v>
      </c>
      <c r="G9" s="126">
        <v>8</v>
      </c>
      <c r="H9" s="126">
        <v>36</v>
      </c>
      <c r="I9" s="126">
        <v>53</v>
      </c>
      <c r="J9" s="126">
        <v>57</v>
      </c>
      <c r="K9" s="126">
        <v>130</v>
      </c>
      <c r="M9" s="6"/>
      <c r="N9" s="6"/>
      <c r="O9" s="6"/>
      <c r="P9" s="6"/>
    </row>
    <row r="10" spans="1:16" ht="33.6" customHeight="1" x14ac:dyDescent="0.4">
      <c r="A10" s="101" t="s">
        <v>260</v>
      </c>
      <c r="B10" s="11">
        <f t="shared" si="0"/>
        <v>63</v>
      </c>
      <c r="C10" s="133">
        <f>B10/1391*100</f>
        <v>4.5291157440690153</v>
      </c>
      <c r="D10" s="126">
        <f>G10+I10+K10</f>
        <v>206</v>
      </c>
      <c r="E10" s="133">
        <f>D10/3815*100</f>
        <v>5.3997378768020976</v>
      </c>
      <c r="F10" s="126">
        <v>9</v>
      </c>
      <c r="G10" s="126">
        <v>10</v>
      </c>
      <c r="H10" s="126">
        <v>30</v>
      </c>
      <c r="I10" s="126">
        <v>108</v>
      </c>
      <c r="J10" s="126">
        <v>24</v>
      </c>
      <c r="K10" s="126">
        <v>88</v>
      </c>
      <c r="M10" s="6"/>
      <c r="N10" s="6"/>
      <c r="O10" s="6"/>
      <c r="P10" s="6"/>
    </row>
    <row r="11" spans="1:16" ht="33.6" customHeight="1" x14ac:dyDescent="0.4">
      <c r="A11" s="101" t="s">
        <v>261</v>
      </c>
      <c r="B11" s="11">
        <f t="shared" si="0"/>
        <v>65</v>
      </c>
      <c r="C11" s="133">
        <f>B11/1391*100</f>
        <v>4.6728971962616823</v>
      </c>
      <c r="D11" s="126">
        <f>G11+I11+K11</f>
        <v>197</v>
      </c>
      <c r="E11" s="133">
        <f>D11/3739*100</f>
        <v>5.2687884461085854</v>
      </c>
      <c r="F11" s="126">
        <v>4</v>
      </c>
      <c r="G11" s="126">
        <v>4</v>
      </c>
      <c r="H11" s="126">
        <v>24</v>
      </c>
      <c r="I11" s="126">
        <v>69</v>
      </c>
      <c r="J11" s="126">
        <v>37</v>
      </c>
      <c r="K11" s="126">
        <v>124</v>
      </c>
      <c r="M11" s="6"/>
      <c r="N11" s="6"/>
      <c r="O11" s="6"/>
      <c r="P11" s="6"/>
    </row>
    <row r="12" spans="1:16" ht="33.6" customHeight="1" x14ac:dyDescent="0.4">
      <c r="A12" s="101" t="s">
        <v>262</v>
      </c>
      <c r="B12" s="11">
        <f t="shared" si="0"/>
        <v>64</v>
      </c>
      <c r="C12" s="133">
        <f>B12/1290*100</f>
        <v>4.9612403100775193</v>
      </c>
      <c r="D12" s="126">
        <f>G12+I12+K12</f>
        <v>177</v>
      </c>
      <c r="E12" s="133">
        <f>D12/3722*100</f>
        <v>4.7555077915099409</v>
      </c>
      <c r="F12" s="126">
        <v>3</v>
      </c>
      <c r="G12" s="126">
        <v>3</v>
      </c>
      <c r="H12" s="126">
        <v>23</v>
      </c>
      <c r="I12" s="126">
        <v>62</v>
      </c>
      <c r="J12" s="126">
        <v>38</v>
      </c>
      <c r="K12" s="126">
        <v>112</v>
      </c>
      <c r="M12" s="6"/>
      <c r="N12" s="6"/>
      <c r="O12" s="6"/>
      <c r="P12" s="6"/>
    </row>
    <row r="13" spans="1:16" ht="33.6" customHeight="1" x14ac:dyDescent="0.4">
      <c r="A13" s="101" t="s">
        <v>263</v>
      </c>
      <c r="B13" s="126">
        <f t="shared" si="0"/>
        <v>62</v>
      </c>
      <c r="C13" s="133">
        <v>4.17</v>
      </c>
      <c r="D13" s="126">
        <f>G13+I13+K13</f>
        <v>181</v>
      </c>
      <c r="E13" s="133">
        <f>D13/4103*100</f>
        <v>4.4114062880818912</v>
      </c>
      <c r="F13" s="126">
        <v>4</v>
      </c>
      <c r="G13" s="126">
        <v>4</v>
      </c>
      <c r="H13" s="126">
        <v>14</v>
      </c>
      <c r="I13" s="126">
        <v>48</v>
      </c>
      <c r="J13" s="126">
        <v>44</v>
      </c>
      <c r="K13" s="126">
        <v>129</v>
      </c>
      <c r="M13" s="6"/>
      <c r="N13" s="6"/>
      <c r="O13" s="6"/>
      <c r="P13" s="6"/>
    </row>
    <row r="14" spans="1:16" ht="33.6" customHeight="1" x14ac:dyDescent="0.4">
      <c r="A14" s="101" t="s">
        <v>264</v>
      </c>
      <c r="B14" s="126">
        <v>80</v>
      </c>
      <c r="C14" s="133">
        <f>B14/1508*100</f>
        <v>5.3050397877984086</v>
      </c>
      <c r="D14" s="126">
        <v>198</v>
      </c>
      <c r="E14" s="133">
        <f>D14/4095*100</f>
        <v>4.8351648351648358</v>
      </c>
      <c r="F14" s="126">
        <v>1</v>
      </c>
      <c r="G14" s="126">
        <v>1</v>
      </c>
      <c r="H14" s="126">
        <v>13</v>
      </c>
      <c r="I14" s="126">
        <v>27</v>
      </c>
      <c r="J14" s="126">
        <v>66</v>
      </c>
      <c r="K14" s="126">
        <v>170</v>
      </c>
      <c r="M14" s="6"/>
      <c r="N14" s="6"/>
      <c r="O14" s="6"/>
      <c r="P14" s="6"/>
    </row>
    <row r="15" spans="1:16" ht="33.6" customHeight="1" x14ac:dyDescent="0.4">
      <c r="A15" s="101" t="s">
        <v>265</v>
      </c>
      <c r="B15" s="132">
        <f t="shared" ref="B15:B20" si="1">SUM(F15+H15+J15)</f>
        <v>80</v>
      </c>
      <c r="C15" s="134">
        <v>5.32</v>
      </c>
      <c r="D15" s="130">
        <f t="shared" ref="D15:D20" si="2">SUM(G15+I15+K15)</f>
        <v>196</v>
      </c>
      <c r="E15" s="134">
        <v>4.9400000000000004</v>
      </c>
      <c r="F15" s="130">
        <v>1</v>
      </c>
      <c r="G15" s="130">
        <v>1</v>
      </c>
      <c r="H15" s="130">
        <v>13</v>
      </c>
      <c r="I15" s="130">
        <v>27</v>
      </c>
      <c r="J15" s="130">
        <v>66</v>
      </c>
      <c r="K15" s="130">
        <v>168</v>
      </c>
      <c r="M15" s="6"/>
      <c r="N15" s="6"/>
      <c r="O15" s="6"/>
      <c r="P15" s="6"/>
    </row>
    <row r="16" spans="1:16" ht="33.6" customHeight="1" x14ac:dyDescent="0.4">
      <c r="A16" s="101" t="s">
        <v>266</v>
      </c>
      <c r="B16" s="106">
        <f t="shared" si="1"/>
        <v>85</v>
      </c>
      <c r="C16" s="134">
        <f>(85/1375)*100</f>
        <v>6.1818181818181817</v>
      </c>
      <c r="D16" s="130">
        <f t="shared" si="2"/>
        <v>197</v>
      </c>
      <c r="E16" s="134">
        <f>(197/3832)*100</f>
        <v>5.1409185803757831</v>
      </c>
      <c r="F16" s="130">
        <v>4</v>
      </c>
      <c r="G16" s="130">
        <v>4</v>
      </c>
      <c r="H16" s="130">
        <v>28</v>
      </c>
      <c r="I16" s="130">
        <v>75</v>
      </c>
      <c r="J16" s="130">
        <v>53</v>
      </c>
      <c r="K16" s="130">
        <v>118</v>
      </c>
      <c r="M16" s="6"/>
      <c r="N16" s="6"/>
      <c r="O16" s="6"/>
      <c r="P16" s="6"/>
    </row>
    <row r="17" spans="1:16" ht="33.6" customHeight="1" x14ac:dyDescent="0.4">
      <c r="A17" s="101" t="s">
        <v>266</v>
      </c>
      <c r="B17" s="132">
        <f t="shared" si="1"/>
        <v>85</v>
      </c>
      <c r="C17" s="134">
        <f>(85/1375)*100</f>
        <v>6.1818181818181817</v>
      </c>
      <c r="D17" s="130">
        <f t="shared" si="2"/>
        <v>157</v>
      </c>
      <c r="E17" s="134">
        <f>(197/3832)*100</f>
        <v>5.1409185803757831</v>
      </c>
      <c r="F17" s="130">
        <v>4</v>
      </c>
      <c r="G17" s="130">
        <v>6</v>
      </c>
      <c r="H17" s="130">
        <v>28</v>
      </c>
      <c r="I17" s="130">
        <v>91</v>
      </c>
      <c r="J17" s="130">
        <v>53</v>
      </c>
      <c r="K17" s="130">
        <v>60</v>
      </c>
      <c r="M17" s="6"/>
      <c r="N17" s="6"/>
      <c r="O17" s="6"/>
      <c r="P17" s="6"/>
    </row>
    <row r="18" spans="1:16" ht="33.6" customHeight="1" x14ac:dyDescent="0.4">
      <c r="A18" s="101" t="s">
        <v>267</v>
      </c>
      <c r="B18" s="132">
        <f t="shared" si="1"/>
        <v>100</v>
      </c>
      <c r="C18" s="133">
        <f>B18/1487*100</f>
        <v>6.7249495628782778</v>
      </c>
      <c r="D18" s="130">
        <f t="shared" si="2"/>
        <v>231</v>
      </c>
      <c r="E18" s="133">
        <f>D18/3762*100</f>
        <v>6.140350877192982</v>
      </c>
      <c r="F18" s="130">
        <v>6</v>
      </c>
      <c r="G18" s="130">
        <v>6</v>
      </c>
      <c r="H18" s="130">
        <v>35</v>
      </c>
      <c r="I18" s="130">
        <v>95</v>
      </c>
      <c r="J18" s="130">
        <v>59</v>
      </c>
      <c r="K18" s="130">
        <v>130</v>
      </c>
      <c r="M18" s="6"/>
      <c r="N18" s="6"/>
      <c r="O18" s="6"/>
      <c r="P18" s="6"/>
    </row>
    <row r="19" spans="1:16" ht="33.6" customHeight="1" x14ac:dyDescent="0.4">
      <c r="A19" s="102" t="s">
        <v>268</v>
      </c>
      <c r="B19" s="132">
        <f t="shared" si="1"/>
        <v>100</v>
      </c>
      <c r="C19" s="133">
        <f>B19/1487*100</f>
        <v>6.7249495628782778</v>
      </c>
      <c r="D19" s="130">
        <f t="shared" si="2"/>
        <v>231</v>
      </c>
      <c r="E19" s="133">
        <f>D19/3762*100</f>
        <v>6.140350877192982</v>
      </c>
      <c r="F19" s="130">
        <v>6</v>
      </c>
      <c r="G19" s="130">
        <v>6</v>
      </c>
      <c r="H19" s="130">
        <v>35</v>
      </c>
      <c r="I19" s="130">
        <v>95</v>
      </c>
      <c r="J19" s="130">
        <v>59</v>
      </c>
      <c r="K19" s="130">
        <v>130</v>
      </c>
      <c r="M19" s="6"/>
      <c r="N19" s="6"/>
      <c r="O19" s="6"/>
      <c r="P19" s="6"/>
    </row>
    <row r="20" spans="1:16" ht="33.6" customHeight="1" x14ac:dyDescent="0.4">
      <c r="A20" s="102" t="s">
        <v>269</v>
      </c>
      <c r="B20" s="132">
        <f t="shared" si="1"/>
        <v>77</v>
      </c>
      <c r="C20" s="133">
        <f>B20/1453*100</f>
        <v>5.2993805918788706</v>
      </c>
      <c r="D20" s="130">
        <f t="shared" si="2"/>
        <v>159</v>
      </c>
      <c r="E20" s="133">
        <f>D20/3589*100</f>
        <v>4.4302033992755643</v>
      </c>
      <c r="F20" s="130">
        <v>0</v>
      </c>
      <c r="G20" s="130">
        <v>0</v>
      </c>
      <c r="H20" s="130">
        <v>19</v>
      </c>
      <c r="I20" s="130">
        <v>23</v>
      </c>
      <c r="J20" s="130">
        <v>58</v>
      </c>
      <c r="K20" s="130">
        <v>136</v>
      </c>
      <c r="M20" s="6"/>
      <c r="N20" s="6"/>
      <c r="O20" s="6"/>
      <c r="P20" s="6"/>
    </row>
    <row r="21" spans="1:16" ht="33.6" customHeight="1" x14ac:dyDescent="0.4">
      <c r="A21" s="102" t="s">
        <v>20</v>
      </c>
      <c r="B21" s="132">
        <v>94</v>
      </c>
      <c r="C21" s="133">
        <v>6.47</v>
      </c>
      <c r="D21" s="130">
        <v>182</v>
      </c>
      <c r="E21" s="133">
        <v>5.16</v>
      </c>
      <c r="F21" s="130">
        <v>1</v>
      </c>
      <c r="G21" s="130">
        <v>1</v>
      </c>
      <c r="H21" s="130">
        <v>22</v>
      </c>
      <c r="I21" s="130">
        <v>29</v>
      </c>
      <c r="J21" s="130">
        <v>71</v>
      </c>
      <c r="K21" s="130">
        <v>152</v>
      </c>
      <c r="M21" s="6"/>
      <c r="N21" s="6"/>
      <c r="O21" s="6"/>
      <c r="P21" s="6"/>
    </row>
    <row r="22" spans="1:16" ht="33.6" customHeight="1" x14ac:dyDescent="0.4">
      <c r="A22" s="102" t="s">
        <v>21</v>
      </c>
      <c r="B22" s="132">
        <v>83</v>
      </c>
      <c r="C22" s="133">
        <v>5.7</v>
      </c>
      <c r="D22" s="130">
        <v>150</v>
      </c>
      <c r="E22" s="133">
        <v>4.26</v>
      </c>
      <c r="F22" s="130">
        <v>1</v>
      </c>
      <c r="G22" s="130">
        <v>1</v>
      </c>
      <c r="H22" s="130">
        <v>22</v>
      </c>
      <c r="I22" s="130">
        <v>29</v>
      </c>
      <c r="J22" s="130">
        <v>60</v>
      </c>
      <c r="K22" s="130">
        <v>120</v>
      </c>
      <c r="M22" s="6"/>
      <c r="N22" s="6"/>
      <c r="O22" s="6"/>
      <c r="P22" s="6"/>
    </row>
    <row r="23" spans="1:16" ht="33.6" customHeight="1" x14ac:dyDescent="0.4">
      <c r="A23" s="102" t="s">
        <v>246</v>
      </c>
      <c r="B23" s="132">
        <v>78</v>
      </c>
      <c r="C23" s="133">
        <v>5.4</v>
      </c>
      <c r="D23" s="130">
        <v>274</v>
      </c>
      <c r="E23" s="133">
        <v>7.65</v>
      </c>
      <c r="F23" s="130">
        <v>1</v>
      </c>
      <c r="G23" s="130">
        <v>1</v>
      </c>
      <c r="H23" s="130">
        <v>14</v>
      </c>
      <c r="I23" s="130">
        <v>25</v>
      </c>
      <c r="J23" s="130">
        <v>63</v>
      </c>
      <c r="K23" s="130">
        <v>248</v>
      </c>
      <c r="M23" s="6"/>
      <c r="N23" s="6"/>
      <c r="O23" s="6"/>
      <c r="P23" s="6"/>
    </row>
    <row r="24" spans="1:16" ht="33.6" customHeight="1" x14ac:dyDescent="0.4">
      <c r="A24" s="102" t="s">
        <v>301</v>
      </c>
      <c r="B24" s="132">
        <v>69</v>
      </c>
      <c r="C24" s="133">
        <v>4.8499999999999996</v>
      </c>
      <c r="D24" s="130">
        <v>133</v>
      </c>
      <c r="E24" s="133">
        <v>3.8</v>
      </c>
      <c r="F24" s="130">
        <v>1</v>
      </c>
      <c r="G24" s="130">
        <v>1</v>
      </c>
      <c r="H24" s="130">
        <v>13</v>
      </c>
      <c r="I24" s="130">
        <v>16</v>
      </c>
      <c r="J24" s="130">
        <v>55</v>
      </c>
      <c r="K24" s="130">
        <v>116</v>
      </c>
      <c r="M24" s="6"/>
      <c r="N24" s="6"/>
      <c r="O24" s="6"/>
      <c r="P24" s="6"/>
    </row>
    <row r="25" spans="1:16" ht="33.6" customHeight="1" x14ac:dyDescent="0.4">
      <c r="A25" s="102" t="s">
        <v>311</v>
      </c>
      <c r="B25" s="132">
        <v>73</v>
      </c>
      <c r="C25" s="133">
        <v>5.13</v>
      </c>
      <c r="D25" s="130">
        <v>152</v>
      </c>
      <c r="E25" s="133">
        <v>4.3499999999999996</v>
      </c>
      <c r="F25" s="130">
        <v>1</v>
      </c>
      <c r="G25" s="130">
        <v>1</v>
      </c>
      <c r="H25" s="130">
        <v>11</v>
      </c>
      <c r="I25" s="130">
        <v>14</v>
      </c>
      <c r="J25" s="130">
        <v>61</v>
      </c>
      <c r="K25" s="130">
        <v>137</v>
      </c>
      <c r="M25" s="6"/>
      <c r="N25" s="6"/>
      <c r="O25" s="6"/>
      <c r="P25" s="6"/>
    </row>
    <row r="26" spans="1:16" ht="33.6" customHeight="1" x14ac:dyDescent="0.4">
      <c r="A26" s="102" t="s">
        <v>323</v>
      </c>
      <c r="B26" s="132">
        <v>78</v>
      </c>
      <c r="C26" s="133">
        <v>5.42</v>
      </c>
      <c r="D26" s="130">
        <v>157</v>
      </c>
      <c r="E26" s="133">
        <v>4.5599999999999996</v>
      </c>
      <c r="F26" s="131">
        <v>0</v>
      </c>
      <c r="G26" s="131">
        <v>0</v>
      </c>
      <c r="H26" s="130">
        <v>14</v>
      </c>
      <c r="I26" s="130">
        <v>19</v>
      </c>
      <c r="J26" s="130">
        <v>64</v>
      </c>
      <c r="K26" s="130">
        <v>138</v>
      </c>
      <c r="M26" s="6"/>
      <c r="N26" s="6"/>
      <c r="O26" s="6"/>
      <c r="P26" s="6"/>
    </row>
    <row r="27" spans="1:16" ht="33.6" customHeight="1" x14ac:dyDescent="0.4">
      <c r="A27" s="102" t="s">
        <v>338</v>
      </c>
      <c r="B27" s="132">
        <v>74</v>
      </c>
      <c r="C27" s="133">
        <v>5</v>
      </c>
      <c r="D27" s="130">
        <v>150</v>
      </c>
      <c r="E27" s="133">
        <v>4.3</v>
      </c>
      <c r="F27" s="131">
        <v>0</v>
      </c>
      <c r="G27" s="131">
        <v>0</v>
      </c>
      <c r="H27" s="130">
        <v>11</v>
      </c>
      <c r="I27" s="130">
        <v>18</v>
      </c>
      <c r="J27" s="130">
        <v>63</v>
      </c>
      <c r="K27" s="130">
        <v>132</v>
      </c>
      <c r="M27" s="6"/>
      <c r="N27" s="6"/>
      <c r="O27" s="6"/>
      <c r="P27" s="6"/>
    </row>
    <row r="28" spans="1:16" ht="34.5" customHeight="1" x14ac:dyDescent="0.3">
      <c r="A28" s="102" t="s">
        <v>349</v>
      </c>
      <c r="B28" s="132">
        <v>69</v>
      </c>
      <c r="C28" s="15">
        <v>4.78</v>
      </c>
      <c r="D28" s="130">
        <v>134</v>
      </c>
      <c r="E28" s="15">
        <v>3.89</v>
      </c>
      <c r="F28" s="131">
        <v>0</v>
      </c>
      <c r="G28" s="131">
        <v>0</v>
      </c>
      <c r="H28" s="130">
        <v>10</v>
      </c>
      <c r="I28" s="15">
        <v>13</v>
      </c>
      <c r="J28" s="130">
        <v>59</v>
      </c>
      <c r="K28" s="130">
        <v>121</v>
      </c>
    </row>
    <row r="29" spans="1:16" ht="34.5" customHeight="1" x14ac:dyDescent="0.3">
      <c r="A29" s="102" t="s">
        <v>352</v>
      </c>
      <c r="B29" s="132">
        <v>67</v>
      </c>
      <c r="C29" s="15">
        <v>4.67</v>
      </c>
      <c r="D29" s="130">
        <v>130</v>
      </c>
      <c r="E29" s="15">
        <v>3.81</v>
      </c>
      <c r="F29" s="131">
        <v>0</v>
      </c>
      <c r="G29" s="131">
        <v>0</v>
      </c>
      <c r="H29" s="130">
        <v>9</v>
      </c>
      <c r="I29" s="15">
        <v>13</v>
      </c>
      <c r="J29" s="130">
        <v>58</v>
      </c>
      <c r="K29" s="130">
        <v>125</v>
      </c>
    </row>
  </sheetData>
  <sheetProtection selectLockedCells="1" selectUnlockedCells="1"/>
  <mergeCells count="18">
    <mergeCell ref="F5:F6"/>
    <mergeCell ref="G5:G6"/>
    <mergeCell ref="H5:H6"/>
    <mergeCell ref="I5:I6"/>
    <mergeCell ref="J1:K1"/>
    <mergeCell ref="A2:K2"/>
    <mergeCell ref="J3:K3"/>
    <mergeCell ref="A4:A6"/>
    <mergeCell ref="B4:E4"/>
    <mergeCell ref="F4:G4"/>
    <mergeCell ref="H4:I4"/>
    <mergeCell ref="J4:K4"/>
    <mergeCell ref="B5:B6"/>
    <mergeCell ref="C5:C6"/>
    <mergeCell ref="J5:J6"/>
    <mergeCell ref="K5:K6"/>
    <mergeCell ref="D5:D6"/>
    <mergeCell ref="E5:E6"/>
  </mergeCells>
  <phoneticPr fontId="9" type="noConversion"/>
  <printOptions horizontalCentered="1"/>
  <pageMargins left="0.39374999999999999" right="0.39374999999999999" top="0.78749999999999998" bottom="0.59027777777777779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F956F-C979-47C6-A021-39C48E4EB847}">
  <dimension ref="A1:BK36"/>
  <sheetViews>
    <sheetView zoomScale="90" zoomScaleNormal="90" workbookViewId="0">
      <pane ySplit="7" topLeftCell="A18" activePane="bottomLeft" state="frozen"/>
      <selection pane="bottomLeft" activeCell="BK19" sqref="BK19"/>
    </sheetView>
  </sheetViews>
  <sheetFormatPr defaultRowHeight="16.2" x14ac:dyDescent="0.3"/>
  <cols>
    <col min="1" max="1" width="8.6640625" customWidth="1"/>
    <col min="2" max="4" width="5.21875" customWidth="1"/>
    <col min="5" max="5" width="5.88671875" customWidth="1"/>
    <col min="6" max="33" width="5.5546875" customWidth="1"/>
    <col min="34" max="35" width="5.6640625" customWidth="1"/>
    <col min="36" max="37" width="6.21875" customWidth="1"/>
    <col min="38" max="39" width="5.5546875" customWidth="1"/>
    <col min="40" max="42" width="6.21875" customWidth="1"/>
    <col min="43" max="43" width="4.44140625" customWidth="1"/>
    <col min="44" max="44" width="5.5546875" customWidth="1"/>
    <col min="45" max="45" width="4.44140625" customWidth="1"/>
    <col min="46" max="46" width="5.5546875" customWidth="1"/>
    <col min="47" max="47" width="4.44140625" customWidth="1"/>
    <col min="48" max="48" width="5.5546875" customWidth="1"/>
    <col min="49" max="49" width="4.44140625" customWidth="1"/>
    <col min="50" max="50" width="5.5546875" customWidth="1"/>
    <col min="51" max="51" width="4.44140625" customWidth="1"/>
    <col min="52" max="52" width="5.5546875" customWidth="1"/>
    <col min="53" max="53" width="4.44140625" customWidth="1"/>
    <col min="54" max="54" width="5.5546875" customWidth="1"/>
    <col min="55" max="55" width="4.44140625" customWidth="1"/>
    <col min="56" max="56" width="5.5546875" customWidth="1"/>
    <col min="57" max="57" width="4.44140625" customWidth="1"/>
    <col min="58" max="58" width="5.5546875" customWidth="1"/>
    <col min="59" max="59" width="4.44140625" customWidth="1"/>
    <col min="60" max="60" width="5.5546875" customWidth="1"/>
    <col min="61" max="61" width="4.44140625" customWidth="1"/>
    <col min="62" max="62" width="5.5546875" customWidth="1"/>
  </cols>
  <sheetData>
    <row r="1" spans="1:63" x14ac:dyDescent="0.3">
      <c r="A1" s="7" t="s">
        <v>22</v>
      </c>
      <c r="C1" s="8"/>
      <c r="D1" s="5"/>
      <c r="E1" s="5"/>
      <c r="F1" s="5"/>
      <c r="G1" s="5"/>
      <c r="H1" s="5"/>
      <c r="O1" s="5"/>
      <c r="Q1" s="9"/>
      <c r="AA1" s="5"/>
      <c r="AB1" s="5"/>
      <c r="AC1" s="5"/>
      <c r="AD1" s="5"/>
      <c r="AE1" s="5"/>
      <c r="AH1" s="9" t="s">
        <v>23</v>
      </c>
    </row>
    <row r="2" spans="1:63" ht="24.6" x14ac:dyDescent="0.3">
      <c r="A2" s="162" t="s">
        <v>24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1" t="s">
        <v>25</v>
      </c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2" t="s">
        <v>24</v>
      </c>
      <c r="AF2" s="162"/>
      <c r="AG2" s="162"/>
      <c r="AH2" s="162"/>
      <c r="AI2" s="162"/>
      <c r="AJ2" s="162"/>
      <c r="AK2" s="162"/>
      <c r="AL2" s="162"/>
      <c r="AM2" s="162"/>
      <c r="AN2" s="162"/>
      <c r="AO2" s="162"/>
      <c r="AP2" s="162"/>
      <c r="AQ2" s="162"/>
      <c r="AR2" s="162"/>
      <c r="AS2" s="162"/>
      <c r="AT2" s="161" t="s">
        <v>25</v>
      </c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</row>
    <row r="3" spans="1:63" ht="16.8" thickBot="1" x14ac:dyDescent="0.35">
      <c r="A3" s="146" t="s">
        <v>18</v>
      </c>
      <c r="B3" s="144"/>
      <c r="C3" s="145"/>
      <c r="D3" s="144"/>
      <c r="E3" s="144"/>
      <c r="F3" s="144"/>
      <c r="G3" s="144"/>
      <c r="AA3" s="144"/>
      <c r="AB3" s="144"/>
      <c r="AC3" s="144"/>
      <c r="AD3" s="144"/>
      <c r="AE3" s="144"/>
      <c r="AF3" s="144"/>
      <c r="AG3" s="144"/>
      <c r="AH3" s="143" t="s">
        <v>19</v>
      </c>
    </row>
    <row r="4" spans="1:63" ht="16.5" customHeight="1" thickBot="1" x14ac:dyDescent="0.35">
      <c r="A4" s="168" t="s">
        <v>26</v>
      </c>
      <c r="B4" s="169" t="s">
        <v>28</v>
      </c>
      <c r="C4" s="169"/>
      <c r="D4" s="169"/>
      <c r="E4" s="169"/>
      <c r="F4" s="169"/>
      <c r="G4" s="169"/>
      <c r="H4" s="169"/>
      <c r="I4" s="169"/>
      <c r="J4" s="169"/>
      <c r="K4" s="169"/>
      <c r="L4" s="170" t="s">
        <v>29</v>
      </c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1" t="s">
        <v>30</v>
      </c>
      <c r="Y4" s="171"/>
      <c r="Z4" s="171"/>
      <c r="AA4" s="171"/>
      <c r="AB4" s="171"/>
      <c r="AC4" s="171"/>
      <c r="AD4" s="171"/>
      <c r="AE4" s="171"/>
      <c r="AF4" s="171"/>
      <c r="AG4" s="171"/>
      <c r="AH4" s="178" t="s">
        <v>29</v>
      </c>
      <c r="AI4" s="178"/>
      <c r="AJ4" s="178"/>
      <c r="AK4" s="178"/>
      <c r="AL4" s="178"/>
      <c r="AM4" s="178"/>
      <c r="AN4" s="178"/>
      <c r="AO4" s="178"/>
      <c r="AP4" s="178"/>
      <c r="AQ4" s="178"/>
      <c r="AR4" s="178"/>
      <c r="AS4" s="174" t="s">
        <v>30</v>
      </c>
      <c r="AT4" s="174"/>
      <c r="AU4" s="174"/>
      <c r="AV4" s="174"/>
      <c r="AW4" s="174"/>
      <c r="AX4" s="174"/>
      <c r="AY4" s="174"/>
      <c r="AZ4" s="174"/>
      <c r="BA4" s="175" t="s">
        <v>29</v>
      </c>
      <c r="BB4" s="175"/>
      <c r="BC4" s="175"/>
      <c r="BD4" s="175"/>
      <c r="BE4" s="175"/>
      <c r="BF4" s="175"/>
      <c r="BG4" s="175"/>
      <c r="BH4" s="175"/>
      <c r="BI4" s="175"/>
      <c r="BJ4" s="175"/>
      <c r="BK4" s="174" t="s">
        <v>31</v>
      </c>
    </row>
    <row r="5" spans="1:63" ht="24" customHeight="1" thickBot="1" x14ac:dyDescent="0.35">
      <c r="A5" s="168"/>
      <c r="B5" s="172" t="s">
        <v>32</v>
      </c>
      <c r="C5" s="172"/>
      <c r="D5" s="172"/>
      <c r="E5" s="166" t="s">
        <v>33</v>
      </c>
      <c r="F5" s="166"/>
      <c r="G5" s="166"/>
      <c r="H5" s="166"/>
      <c r="I5" s="166"/>
      <c r="J5" s="166"/>
      <c r="K5" s="166"/>
      <c r="L5" s="170" t="s">
        <v>34</v>
      </c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1" t="s">
        <v>33</v>
      </c>
      <c r="Y5" s="171"/>
      <c r="Z5" s="171"/>
      <c r="AA5" s="171"/>
      <c r="AB5" s="171"/>
      <c r="AC5" s="171"/>
      <c r="AD5" s="171"/>
      <c r="AE5" s="171"/>
      <c r="AF5" s="171"/>
      <c r="AG5" s="171"/>
      <c r="AH5" s="176" t="s">
        <v>34</v>
      </c>
      <c r="AI5" s="176"/>
      <c r="AJ5" s="176"/>
      <c r="AK5" s="176"/>
      <c r="AL5" s="176"/>
      <c r="AM5" s="176"/>
      <c r="AN5" s="167" t="s">
        <v>35</v>
      </c>
      <c r="AO5" s="167"/>
      <c r="AP5" s="167"/>
      <c r="AQ5" s="167"/>
      <c r="AR5" s="167"/>
      <c r="AS5" s="169" t="s">
        <v>36</v>
      </c>
      <c r="AT5" s="169"/>
      <c r="AU5" s="169"/>
      <c r="AV5" s="169"/>
      <c r="AW5" s="169"/>
      <c r="AX5" s="169"/>
      <c r="AY5" s="169"/>
      <c r="AZ5" s="169"/>
      <c r="BA5" s="177" t="s">
        <v>37</v>
      </c>
      <c r="BB5" s="177"/>
      <c r="BC5" s="177"/>
      <c r="BD5" s="177"/>
      <c r="BE5" s="177"/>
      <c r="BF5" s="177"/>
      <c r="BG5" s="177"/>
      <c r="BH5" s="177"/>
      <c r="BI5" s="177"/>
      <c r="BJ5" s="177"/>
      <c r="BK5" s="174"/>
    </row>
    <row r="6" spans="1:63" ht="152.25" customHeight="1" thickBot="1" x14ac:dyDescent="0.35">
      <c r="A6" s="168"/>
      <c r="B6" s="172"/>
      <c r="C6" s="172"/>
      <c r="D6" s="172"/>
      <c r="E6" s="165" t="s">
        <v>38</v>
      </c>
      <c r="F6" s="165"/>
      <c r="G6" s="165"/>
      <c r="H6" s="165" t="s">
        <v>39</v>
      </c>
      <c r="I6" s="165"/>
      <c r="J6" s="166" t="s">
        <v>40</v>
      </c>
      <c r="K6" s="166"/>
      <c r="L6" s="173" t="s">
        <v>41</v>
      </c>
      <c r="M6" s="173"/>
      <c r="N6" s="165" t="s">
        <v>42</v>
      </c>
      <c r="O6" s="165"/>
      <c r="P6" s="165" t="s">
        <v>43</v>
      </c>
      <c r="Q6" s="165"/>
      <c r="R6" s="165" t="s">
        <v>44</v>
      </c>
      <c r="S6" s="165"/>
      <c r="T6" s="165" t="s">
        <v>45</v>
      </c>
      <c r="U6" s="165"/>
      <c r="V6" s="166" t="s">
        <v>46</v>
      </c>
      <c r="W6" s="166"/>
      <c r="X6" s="167" t="s">
        <v>47</v>
      </c>
      <c r="Y6" s="167"/>
      <c r="Z6" s="167" t="s">
        <v>48</v>
      </c>
      <c r="AA6" s="167"/>
      <c r="AB6" s="167" t="s">
        <v>49</v>
      </c>
      <c r="AC6" s="167"/>
      <c r="AD6" s="167" t="s">
        <v>50</v>
      </c>
      <c r="AE6" s="167"/>
      <c r="AF6" s="167" t="s">
        <v>51</v>
      </c>
      <c r="AG6" s="167"/>
      <c r="AH6" s="167" t="s">
        <v>52</v>
      </c>
      <c r="AI6" s="167"/>
      <c r="AJ6" s="167" t="s">
        <v>53</v>
      </c>
      <c r="AK6" s="167"/>
      <c r="AL6" s="167" t="s">
        <v>54</v>
      </c>
      <c r="AM6" s="167"/>
      <c r="AN6" s="167" t="s">
        <v>38</v>
      </c>
      <c r="AO6" s="167"/>
      <c r="AP6" s="167"/>
      <c r="AQ6" s="167" t="s">
        <v>55</v>
      </c>
      <c r="AR6" s="167"/>
      <c r="AS6" s="160" t="s">
        <v>56</v>
      </c>
      <c r="AT6" s="160"/>
      <c r="AU6" s="160" t="s">
        <v>57</v>
      </c>
      <c r="AV6" s="160"/>
      <c r="AW6" s="164" t="s">
        <v>58</v>
      </c>
      <c r="AX6" s="164"/>
      <c r="AY6" s="164" t="s">
        <v>59</v>
      </c>
      <c r="AZ6" s="164"/>
      <c r="BA6" s="160" t="s">
        <v>60</v>
      </c>
      <c r="BB6" s="160"/>
      <c r="BC6" s="163" t="s">
        <v>61</v>
      </c>
      <c r="BD6" s="163"/>
      <c r="BE6" s="163" t="s">
        <v>62</v>
      </c>
      <c r="BF6" s="163"/>
      <c r="BG6" s="163" t="s">
        <v>63</v>
      </c>
      <c r="BH6" s="163"/>
      <c r="BI6" s="163" t="s">
        <v>64</v>
      </c>
      <c r="BJ6" s="163"/>
      <c r="BK6" s="174"/>
    </row>
    <row r="7" spans="1:63" ht="36" customHeight="1" x14ac:dyDescent="0.3">
      <c r="A7" s="168"/>
      <c r="B7" s="12" t="s">
        <v>38</v>
      </c>
      <c r="C7" s="14" t="s">
        <v>65</v>
      </c>
      <c r="D7" s="14" t="s">
        <v>66</v>
      </c>
      <c r="E7" s="14" t="s">
        <v>67</v>
      </c>
      <c r="F7" s="14" t="s">
        <v>65</v>
      </c>
      <c r="G7" s="14" t="s">
        <v>66</v>
      </c>
      <c r="H7" s="14" t="s">
        <v>65</v>
      </c>
      <c r="I7" s="14" t="s">
        <v>66</v>
      </c>
      <c r="J7" s="14" t="s">
        <v>65</v>
      </c>
      <c r="K7" s="13" t="s">
        <v>66</v>
      </c>
      <c r="L7" s="12" t="s">
        <v>65</v>
      </c>
      <c r="M7" s="14" t="s">
        <v>66</v>
      </c>
      <c r="N7" s="14" t="s">
        <v>65</v>
      </c>
      <c r="O7" s="14" t="s">
        <v>66</v>
      </c>
      <c r="P7" s="14" t="s">
        <v>65</v>
      </c>
      <c r="Q7" s="14" t="s">
        <v>66</v>
      </c>
      <c r="R7" s="14" t="s">
        <v>65</v>
      </c>
      <c r="S7" s="14" t="s">
        <v>66</v>
      </c>
      <c r="T7" s="14" t="s">
        <v>65</v>
      </c>
      <c r="U7" s="14" t="s">
        <v>66</v>
      </c>
      <c r="V7" s="14" t="s">
        <v>65</v>
      </c>
      <c r="W7" s="13" t="s">
        <v>66</v>
      </c>
      <c r="X7" s="111" t="s">
        <v>65</v>
      </c>
      <c r="Y7" s="111" t="s">
        <v>66</v>
      </c>
      <c r="Z7" s="111" t="s">
        <v>65</v>
      </c>
      <c r="AA7" s="111" t="s">
        <v>66</v>
      </c>
      <c r="AB7" s="111" t="s">
        <v>65</v>
      </c>
      <c r="AC7" s="111" t="s">
        <v>66</v>
      </c>
      <c r="AD7" s="111" t="s">
        <v>65</v>
      </c>
      <c r="AE7" s="111" t="s">
        <v>66</v>
      </c>
      <c r="AF7" s="111" t="s">
        <v>65</v>
      </c>
      <c r="AG7" s="109" t="s">
        <v>66</v>
      </c>
      <c r="AH7" s="110" t="s">
        <v>65</v>
      </c>
      <c r="AI7" s="111" t="s">
        <v>66</v>
      </c>
      <c r="AJ7" s="110" t="s">
        <v>65</v>
      </c>
      <c r="AK7" s="111" t="s">
        <v>66</v>
      </c>
      <c r="AL7" s="111" t="s">
        <v>65</v>
      </c>
      <c r="AM7" s="111" t="s">
        <v>66</v>
      </c>
      <c r="AN7" s="111" t="s">
        <v>67</v>
      </c>
      <c r="AO7" s="111" t="s">
        <v>65</v>
      </c>
      <c r="AP7" s="111" t="s">
        <v>66</v>
      </c>
      <c r="AQ7" s="111" t="s">
        <v>65</v>
      </c>
      <c r="AR7" s="109" t="s">
        <v>66</v>
      </c>
      <c r="AS7" s="12" t="s">
        <v>65</v>
      </c>
      <c r="AT7" s="14" t="s">
        <v>66</v>
      </c>
      <c r="AU7" s="14" t="s">
        <v>65</v>
      </c>
      <c r="AV7" s="14" t="s">
        <v>66</v>
      </c>
      <c r="AW7" s="14" t="s">
        <v>65</v>
      </c>
      <c r="AX7" s="14" t="s">
        <v>66</v>
      </c>
      <c r="AY7" s="14" t="s">
        <v>65</v>
      </c>
      <c r="AZ7" s="13" t="s">
        <v>66</v>
      </c>
      <c r="BA7" s="12" t="s">
        <v>65</v>
      </c>
      <c r="BB7" s="14" t="s">
        <v>66</v>
      </c>
      <c r="BC7" s="14" t="s">
        <v>65</v>
      </c>
      <c r="BD7" s="14" t="s">
        <v>66</v>
      </c>
      <c r="BE7" s="14" t="s">
        <v>65</v>
      </c>
      <c r="BF7" s="14" t="s">
        <v>66</v>
      </c>
      <c r="BG7" s="14" t="s">
        <v>65</v>
      </c>
      <c r="BH7" s="14" t="s">
        <v>66</v>
      </c>
      <c r="BI7" s="14" t="s">
        <v>65</v>
      </c>
      <c r="BJ7" s="14" t="s">
        <v>66</v>
      </c>
      <c r="BK7" s="174"/>
    </row>
    <row r="8" spans="1:63" ht="30" x14ac:dyDescent="0.3">
      <c r="A8" s="142" t="s">
        <v>68</v>
      </c>
      <c r="B8" s="137">
        <v>308</v>
      </c>
      <c r="C8" s="137">
        <v>209</v>
      </c>
      <c r="D8" s="137">
        <v>99</v>
      </c>
      <c r="E8" s="137">
        <v>261</v>
      </c>
      <c r="F8" s="137">
        <v>178</v>
      </c>
      <c r="G8" s="137">
        <v>83</v>
      </c>
      <c r="H8" s="137">
        <v>0</v>
      </c>
      <c r="I8" s="137">
        <v>7</v>
      </c>
      <c r="J8" s="137">
        <v>12</v>
      </c>
      <c r="K8" s="137">
        <v>3</v>
      </c>
      <c r="L8" s="137">
        <v>0</v>
      </c>
      <c r="M8" s="137">
        <v>0</v>
      </c>
      <c r="N8" s="137">
        <v>1</v>
      </c>
      <c r="O8" s="137">
        <v>0</v>
      </c>
      <c r="P8" s="137">
        <v>94</v>
      </c>
      <c r="Q8" s="137">
        <v>40</v>
      </c>
      <c r="R8" s="137">
        <v>19</v>
      </c>
      <c r="S8" s="137">
        <v>11</v>
      </c>
      <c r="T8" s="137">
        <v>20</v>
      </c>
      <c r="U8" s="137">
        <v>8</v>
      </c>
      <c r="V8" s="137">
        <v>0</v>
      </c>
      <c r="W8" s="137">
        <v>0</v>
      </c>
      <c r="X8" s="137">
        <v>0</v>
      </c>
      <c r="Y8" s="137">
        <v>3</v>
      </c>
      <c r="Z8" s="137">
        <v>1</v>
      </c>
      <c r="AA8" s="137">
        <v>2</v>
      </c>
      <c r="AB8" s="137">
        <v>0</v>
      </c>
      <c r="AC8" s="137">
        <v>0</v>
      </c>
      <c r="AD8" s="137">
        <v>9</v>
      </c>
      <c r="AE8" s="137">
        <v>3</v>
      </c>
      <c r="AF8" s="137">
        <v>21</v>
      </c>
      <c r="AG8" s="137">
        <v>5</v>
      </c>
      <c r="AH8" s="137">
        <v>0</v>
      </c>
      <c r="AI8" s="137">
        <v>0</v>
      </c>
      <c r="AJ8" s="137">
        <v>0</v>
      </c>
      <c r="AK8" s="137">
        <v>0</v>
      </c>
      <c r="AL8" s="137">
        <v>1</v>
      </c>
      <c r="AM8" s="137">
        <v>1</v>
      </c>
      <c r="AN8" s="137">
        <v>47</v>
      </c>
      <c r="AO8" s="137">
        <v>31</v>
      </c>
      <c r="AP8" s="137">
        <v>16</v>
      </c>
      <c r="AQ8" s="137">
        <v>6</v>
      </c>
      <c r="AR8" s="137">
        <v>6</v>
      </c>
      <c r="AS8" s="137">
        <v>3</v>
      </c>
      <c r="AT8" s="137">
        <v>3</v>
      </c>
      <c r="AU8" s="137">
        <v>1</v>
      </c>
      <c r="AV8" s="137">
        <v>0</v>
      </c>
      <c r="AW8" s="137">
        <v>2</v>
      </c>
      <c r="AX8" s="137">
        <v>0</v>
      </c>
      <c r="AY8" s="137">
        <v>0</v>
      </c>
      <c r="AZ8" s="137">
        <v>1</v>
      </c>
      <c r="BA8" s="137">
        <v>0</v>
      </c>
      <c r="BB8" s="137">
        <v>0</v>
      </c>
      <c r="BC8" s="137">
        <v>13</v>
      </c>
      <c r="BD8" s="137">
        <v>2</v>
      </c>
      <c r="BE8" s="137">
        <v>0</v>
      </c>
      <c r="BF8" s="137">
        <v>0</v>
      </c>
      <c r="BG8" s="137">
        <v>6</v>
      </c>
      <c r="BH8" s="137">
        <v>4</v>
      </c>
      <c r="BI8" s="137">
        <v>0</v>
      </c>
      <c r="BJ8" s="137">
        <v>0</v>
      </c>
      <c r="BK8" s="139">
        <v>8.1871345029239766</v>
      </c>
    </row>
    <row r="9" spans="1:63" ht="30" x14ac:dyDescent="0.3">
      <c r="A9" s="141" t="s">
        <v>69</v>
      </c>
      <c r="B9" s="137">
        <v>308</v>
      </c>
      <c r="C9" s="137">
        <v>209</v>
      </c>
      <c r="D9" s="137">
        <v>99</v>
      </c>
      <c r="E9" s="137">
        <v>261</v>
      </c>
      <c r="F9" s="137">
        <v>178</v>
      </c>
      <c r="G9" s="137">
        <v>83</v>
      </c>
      <c r="H9" s="137">
        <v>0</v>
      </c>
      <c r="I9" s="137">
        <v>7</v>
      </c>
      <c r="J9" s="137">
        <v>12</v>
      </c>
      <c r="K9" s="137">
        <v>3</v>
      </c>
      <c r="L9" s="137">
        <v>0</v>
      </c>
      <c r="M9" s="137">
        <v>0</v>
      </c>
      <c r="N9" s="137">
        <v>1</v>
      </c>
      <c r="O9" s="137">
        <v>0</v>
      </c>
      <c r="P9" s="137">
        <v>94</v>
      </c>
      <c r="Q9" s="137">
        <v>40</v>
      </c>
      <c r="R9" s="137">
        <v>19</v>
      </c>
      <c r="S9" s="137">
        <v>11</v>
      </c>
      <c r="T9" s="137">
        <v>20</v>
      </c>
      <c r="U9" s="137">
        <v>8</v>
      </c>
      <c r="V9" s="137">
        <v>0</v>
      </c>
      <c r="W9" s="137">
        <v>0</v>
      </c>
      <c r="X9" s="137">
        <v>0</v>
      </c>
      <c r="Y9" s="137">
        <v>3</v>
      </c>
      <c r="Z9" s="137">
        <v>1</v>
      </c>
      <c r="AA9" s="137">
        <v>2</v>
      </c>
      <c r="AB9" s="137">
        <v>0</v>
      </c>
      <c r="AC9" s="137">
        <v>0</v>
      </c>
      <c r="AD9" s="137">
        <v>9</v>
      </c>
      <c r="AE9" s="137">
        <v>3</v>
      </c>
      <c r="AF9" s="137">
        <v>21</v>
      </c>
      <c r="AG9" s="137">
        <v>5</v>
      </c>
      <c r="AH9" s="137">
        <v>0</v>
      </c>
      <c r="AI9" s="137">
        <v>0</v>
      </c>
      <c r="AJ9" s="137">
        <v>0</v>
      </c>
      <c r="AK9" s="137">
        <v>0</v>
      </c>
      <c r="AL9" s="137">
        <v>1</v>
      </c>
      <c r="AM9" s="137">
        <v>1</v>
      </c>
      <c r="AN9" s="137">
        <v>47</v>
      </c>
      <c r="AO9" s="137">
        <v>31</v>
      </c>
      <c r="AP9" s="137">
        <v>16</v>
      </c>
      <c r="AQ9" s="137">
        <v>6</v>
      </c>
      <c r="AR9" s="137">
        <v>6</v>
      </c>
      <c r="AS9" s="137">
        <v>3</v>
      </c>
      <c r="AT9" s="137">
        <v>3</v>
      </c>
      <c r="AU9" s="137">
        <v>1</v>
      </c>
      <c r="AV9" s="137">
        <v>0</v>
      </c>
      <c r="AW9" s="137">
        <v>2</v>
      </c>
      <c r="AX9" s="137">
        <v>0</v>
      </c>
      <c r="AY9" s="137">
        <v>0</v>
      </c>
      <c r="AZ9" s="137">
        <v>1</v>
      </c>
      <c r="BA9" s="137">
        <v>0</v>
      </c>
      <c r="BB9" s="137">
        <v>0</v>
      </c>
      <c r="BC9" s="137">
        <v>13</v>
      </c>
      <c r="BD9" s="137">
        <v>2</v>
      </c>
      <c r="BE9" s="137">
        <v>0</v>
      </c>
      <c r="BF9" s="137">
        <v>0</v>
      </c>
      <c r="BG9" s="137">
        <v>6</v>
      </c>
      <c r="BH9" s="137">
        <v>4</v>
      </c>
      <c r="BI9" s="137">
        <v>0</v>
      </c>
      <c r="BJ9" s="137">
        <v>0</v>
      </c>
      <c r="BK9" s="139">
        <v>8.1871345029239766</v>
      </c>
    </row>
    <row r="10" spans="1:63" ht="30" x14ac:dyDescent="0.3">
      <c r="A10" s="141" t="s">
        <v>70</v>
      </c>
      <c r="B10" s="137">
        <v>308</v>
      </c>
      <c r="C10" s="137">
        <v>209</v>
      </c>
      <c r="D10" s="137">
        <v>99</v>
      </c>
      <c r="E10" s="137">
        <v>261</v>
      </c>
      <c r="F10" s="137">
        <v>178</v>
      </c>
      <c r="G10" s="137">
        <v>83</v>
      </c>
      <c r="H10" s="137">
        <v>0</v>
      </c>
      <c r="I10" s="137">
        <v>7</v>
      </c>
      <c r="J10" s="137">
        <v>12</v>
      </c>
      <c r="K10" s="137">
        <v>3</v>
      </c>
      <c r="L10" s="137">
        <v>0</v>
      </c>
      <c r="M10" s="137">
        <v>0</v>
      </c>
      <c r="N10" s="137">
        <v>1</v>
      </c>
      <c r="O10" s="137">
        <v>0</v>
      </c>
      <c r="P10" s="137">
        <v>94</v>
      </c>
      <c r="Q10" s="137">
        <v>40</v>
      </c>
      <c r="R10" s="137">
        <v>19</v>
      </c>
      <c r="S10" s="137">
        <v>11</v>
      </c>
      <c r="T10" s="137">
        <v>20</v>
      </c>
      <c r="U10" s="137">
        <v>8</v>
      </c>
      <c r="V10" s="137">
        <v>0</v>
      </c>
      <c r="W10" s="137">
        <v>0</v>
      </c>
      <c r="X10" s="137">
        <v>0</v>
      </c>
      <c r="Y10" s="137">
        <v>3</v>
      </c>
      <c r="Z10" s="137">
        <v>1</v>
      </c>
      <c r="AA10" s="137">
        <v>2</v>
      </c>
      <c r="AB10" s="137">
        <v>0</v>
      </c>
      <c r="AC10" s="137">
        <v>0</v>
      </c>
      <c r="AD10" s="137">
        <v>9</v>
      </c>
      <c r="AE10" s="137">
        <v>3</v>
      </c>
      <c r="AF10" s="137">
        <v>21</v>
      </c>
      <c r="AG10" s="137">
        <v>5</v>
      </c>
      <c r="AH10" s="137">
        <v>0</v>
      </c>
      <c r="AI10" s="137">
        <v>0</v>
      </c>
      <c r="AJ10" s="137">
        <v>0</v>
      </c>
      <c r="AK10" s="137">
        <v>0</v>
      </c>
      <c r="AL10" s="137">
        <v>1</v>
      </c>
      <c r="AM10" s="137">
        <v>1</v>
      </c>
      <c r="AN10" s="137">
        <v>47</v>
      </c>
      <c r="AO10" s="137">
        <v>31</v>
      </c>
      <c r="AP10" s="137">
        <v>16</v>
      </c>
      <c r="AQ10" s="137">
        <v>6</v>
      </c>
      <c r="AR10" s="137">
        <v>6</v>
      </c>
      <c r="AS10" s="137">
        <v>3</v>
      </c>
      <c r="AT10" s="137">
        <v>3</v>
      </c>
      <c r="AU10" s="137">
        <v>1</v>
      </c>
      <c r="AV10" s="137">
        <v>0</v>
      </c>
      <c r="AW10" s="137">
        <v>2</v>
      </c>
      <c r="AX10" s="137">
        <v>0</v>
      </c>
      <c r="AY10" s="137">
        <v>0</v>
      </c>
      <c r="AZ10" s="137">
        <v>1</v>
      </c>
      <c r="BA10" s="137">
        <v>0</v>
      </c>
      <c r="BB10" s="137">
        <v>0</v>
      </c>
      <c r="BC10" s="137">
        <v>13</v>
      </c>
      <c r="BD10" s="137">
        <v>2</v>
      </c>
      <c r="BE10" s="137">
        <v>0</v>
      </c>
      <c r="BF10" s="137">
        <v>0</v>
      </c>
      <c r="BG10" s="137">
        <v>6</v>
      </c>
      <c r="BH10" s="137">
        <v>4</v>
      </c>
      <c r="BI10" s="137">
        <v>0</v>
      </c>
      <c r="BJ10" s="137">
        <v>0</v>
      </c>
      <c r="BK10" s="139">
        <v>8.1871345029239766</v>
      </c>
    </row>
    <row r="11" spans="1:63" ht="30" x14ac:dyDescent="0.3">
      <c r="A11" s="141" t="s">
        <v>71</v>
      </c>
      <c r="B11" s="137">
        <v>274</v>
      </c>
      <c r="C11" s="137">
        <v>184</v>
      </c>
      <c r="D11" s="137">
        <v>90</v>
      </c>
      <c r="E11" s="137">
        <v>137</v>
      </c>
      <c r="F11" s="137">
        <v>91</v>
      </c>
      <c r="G11" s="137">
        <v>44</v>
      </c>
      <c r="H11" s="137">
        <v>1</v>
      </c>
      <c r="I11" s="137">
        <v>4</v>
      </c>
      <c r="J11" s="137">
        <v>5</v>
      </c>
      <c r="K11" s="137">
        <v>0</v>
      </c>
      <c r="L11" s="137">
        <v>0</v>
      </c>
      <c r="M11" s="137">
        <v>0</v>
      </c>
      <c r="N11" s="137">
        <v>1</v>
      </c>
      <c r="O11" s="137">
        <v>0</v>
      </c>
      <c r="P11" s="137">
        <v>52</v>
      </c>
      <c r="Q11" s="137">
        <v>28</v>
      </c>
      <c r="R11" s="137">
        <v>4</v>
      </c>
      <c r="S11" s="137">
        <v>3</v>
      </c>
      <c r="T11" s="137">
        <v>13</v>
      </c>
      <c r="U11" s="137">
        <v>6</v>
      </c>
      <c r="V11" s="137">
        <v>0</v>
      </c>
      <c r="W11" s="137">
        <v>0</v>
      </c>
      <c r="X11" s="137">
        <v>0</v>
      </c>
      <c r="Y11" s="137">
        <v>1</v>
      </c>
      <c r="Z11" s="137">
        <v>1</v>
      </c>
      <c r="AA11" s="137">
        <v>0</v>
      </c>
      <c r="AB11" s="137">
        <v>0</v>
      </c>
      <c r="AC11" s="137">
        <v>0</v>
      </c>
      <c r="AD11" s="137">
        <v>2</v>
      </c>
      <c r="AE11" s="137">
        <v>2</v>
      </c>
      <c r="AF11" s="137">
        <v>12</v>
      </c>
      <c r="AG11" s="137">
        <v>2</v>
      </c>
      <c r="AH11" s="137">
        <v>0</v>
      </c>
      <c r="AI11" s="137">
        <v>0</v>
      </c>
      <c r="AJ11" s="137">
        <v>0</v>
      </c>
      <c r="AK11" s="137">
        <v>0</v>
      </c>
      <c r="AL11" s="137">
        <v>0</v>
      </c>
      <c r="AM11" s="137">
        <v>0</v>
      </c>
      <c r="AN11" s="137">
        <v>137</v>
      </c>
      <c r="AO11" s="137">
        <v>93</v>
      </c>
      <c r="AP11" s="137">
        <v>44</v>
      </c>
      <c r="AQ11" s="137">
        <v>26</v>
      </c>
      <c r="AR11" s="137">
        <v>15</v>
      </c>
      <c r="AS11" s="137">
        <v>10</v>
      </c>
      <c r="AT11" s="137">
        <v>7</v>
      </c>
      <c r="AU11" s="137">
        <v>0</v>
      </c>
      <c r="AV11" s="137">
        <v>0</v>
      </c>
      <c r="AW11" s="137">
        <v>5</v>
      </c>
      <c r="AX11" s="137">
        <v>6</v>
      </c>
      <c r="AY11" s="137">
        <v>0</v>
      </c>
      <c r="AZ11" s="137">
        <v>0</v>
      </c>
      <c r="BA11" s="137">
        <v>0</v>
      </c>
      <c r="BB11" s="137">
        <v>0</v>
      </c>
      <c r="BC11" s="137">
        <v>33</v>
      </c>
      <c r="BD11" s="137">
        <v>12</v>
      </c>
      <c r="BE11" s="137">
        <v>0</v>
      </c>
      <c r="BF11" s="137">
        <v>0</v>
      </c>
      <c r="BG11" s="137">
        <v>19</v>
      </c>
      <c r="BH11" s="137">
        <v>5</v>
      </c>
      <c r="BI11" s="137">
        <v>0</v>
      </c>
      <c r="BJ11" s="137">
        <v>0</v>
      </c>
      <c r="BK11" s="139">
        <v>7.77</v>
      </c>
    </row>
    <row r="12" spans="1:63" ht="30" x14ac:dyDescent="0.3">
      <c r="A12" s="141" t="s">
        <v>72</v>
      </c>
      <c r="B12" s="137">
        <v>261</v>
      </c>
      <c r="C12" s="137">
        <v>175</v>
      </c>
      <c r="D12" s="137">
        <v>86</v>
      </c>
      <c r="E12" s="137">
        <v>75</v>
      </c>
      <c r="F12" s="137">
        <v>49</v>
      </c>
      <c r="G12" s="137">
        <v>26</v>
      </c>
      <c r="H12" s="137">
        <f>-I177</f>
        <v>0</v>
      </c>
      <c r="I12" s="137">
        <v>2</v>
      </c>
      <c r="J12" s="137">
        <v>3</v>
      </c>
      <c r="K12" s="137">
        <v>0</v>
      </c>
      <c r="L12" s="137">
        <v>0</v>
      </c>
      <c r="M12" s="137">
        <v>0</v>
      </c>
      <c r="N12" s="137">
        <v>1</v>
      </c>
      <c r="O12" s="137">
        <v>0</v>
      </c>
      <c r="P12" s="137">
        <v>26</v>
      </c>
      <c r="Q12" s="137">
        <v>18</v>
      </c>
      <c r="R12" s="137">
        <v>1</v>
      </c>
      <c r="S12" s="137">
        <f>-T19</f>
        <v>0</v>
      </c>
      <c r="T12" s="137">
        <v>4</v>
      </c>
      <c r="U12" s="137">
        <f>-W19</f>
        <v>0</v>
      </c>
      <c r="V12" s="137">
        <v>0</v>
      </c>
      <c r="W12" s="137">
        <v>0</v>
      </c>
      <c r="X12" s="137">
        <v>0</v>
      </c>
      <c r="Y12" s="137">
        <f>-AA20</f>
        <v>0</v>
      </c>
      <c r="Z12" s="137">
        <v>1</v>
      </c>
      <c r="AA12" s="137">
        <v>0</v>
      </c>
      <c r="AB12" s="137">
        <v>0</v>
      </c>
      <c r="AC12" s="137">
        <v>0</v>
      </c>
      <c r="AD12" s="137">
        <v>1</v>
      </c>
      <c r="AE12" s="137">
        <f>-AK17</f>
        <v>0</v>
      </c>
      <c r="AF12" s="137">
        <v>6</v>
      </c>
      <c r="AG12" s="137">
        <v>2</v>
      </c>
      <c r="AH12" s="137"/>
      <c r="AI12" s="137">
        <f>-AN20</f>
        <v>0</v>
      </c>
      <c r="AJ12" s="137">
        <v>0</v>
      </c>
      <c r="AK12" s="137">
        <v>0</v>
      </c>
      <c r="AL12" s="137">
        <v>0</v>
      </c>
      <c r="AM12" s="137">
        <v>0</v>
      </c>
      <c r="AN12" s="137">
        <v>186</v>
      </c>
      <c r="AO12" s="137">
        <v>126</v>
      </c>
      <c r="AP12" s="137">
        <v>60</v>
      </c>
      <c r="AQ12" s="137">
        <v>30</v>
      </c>
      <c r="AR12" s="137">
        <v>17</v>
      </c>
      <c r="AS12" s="137">
        <v>13</v>
      </c>
      <c r="AT12" s="137">
        <v>9</v>
      </c>
      <c r="AU12" s="137">
        <f>-BA17</f>
        <v>-7</v>
      </c>
      <c r="AV12" s="137">
        <v>0</v>
      </c>
      <c r="AW12" s="137">
        <v>3</v>
      </c>
      <c r="AX12" s="137">
        <v>5</v>
      </c>
      <c r="AY12" s="137">
        <v>1</v>
      </c>
      <c r="AZ12" s="137">
        <v>0</v>
      </c>
      <c r="BA12" s="137">
        <v>4</v>
      </c>
      <c r="BB12" s="137">
        <v>1</v>
      </c>
      <c r="BC12" s="137">
        <v>22</v>
      </c>
      <c r="BD12" s="137">
        <v>8</v>
      </c>
      <c r="BE12" s="137">
        <v>0</v>
      </c>
      <c r="BF12" s="137">
        <v>0</v>
      </c>
      <c r="BG12" s="137">
        <f>-BH12-BJ12</f>
        <v>7.1</v>
      </c>
      <c r="BH12" s="137">
        <f>-BK15</f>
        <v>-7.1</v>
      </c>
      <c r="BI12" s="137">
        <v>0</v>
      </c>
      <c r="BJ12" s="137">
        <v>0</v>
      </c>
      <c r="BK12" s="139">
        <v>7.42</v>
      </c>
    </row>
    <row r="13" spans="1:63" ht="30" x14ac:dyDescent="0.3">
      <c r="A13" s="141" t="s">
        <v>288</v>
      </c>
      <c r="B13" s="137">
        <v>253</v>
      </c>
      <c r="C13" s="137">
        <v>169</v>
      </c>
      <c r="D13" s="137">
        <v>84</v>
      </c>
      <c r="E13" s="137">
        <v>12</v>
      </c>
      <c r="F13" s="137">
        <v>6</v>
      </c>
      <c r="G13" s="137">
        <v>6</v>
      </c>
      <c r="H13" s="137">
        <f>-I178</f>
        <v>0</v>
      </c>
      <c r="I13" s="137">
        <f>-H20</f>
        <v>0</v>
      </c>
      <c r="J13" s="137">
        <f>-L16</f>
        <v>0</v>
      </c>
      <c r="K13" s="137">
        <v>0</v>
      </c>
      <c r="L13" s="137">
        <v>0</v>
      </c>
      <c r="M13" s="137">
        <v>0</v>
      </c>
      <c r="N13" s="137">
        <v>1</v>
      </c>
      <c r="O13" s="137">
        <v>0</v>
      </c>
      <c r="P13" s="137">
        <v>1</v>
      </c>
      <c r="Q13" s="137">
        <v>2</v>
      </c>
      <c r="R13" s="137">
        <v>1</v>
      </c>
      <c r="S13" s="137">
        <f>-T20</f>
        <v>0</v>
      </c>
      <c r="T13" s="137">
        <v>1</v>
      </c>
      <c r="U13" s="137">
        <v>1</v>
      </c>
      <c r="V13" s="137">
        <v>0</v>
      </c>
      <c r="W13" s="137">
        <v>0</v>
      </c>
      <c r="X13" s="137">
        <v>0</v>
      </c>
      <c r="Y13" s="137">
        <f>-AA21</f>
        <v>0</v>
      </c>
      <c r="Z13" s="137">
        <f>-AB20</f>
        <v>0</v>
      </c>
      <c r="AA13" s="137">
        <v>0</v>
      </c>
      <c r="AB13" s="137">
        <v>0</v>
      </c>
      <c r="AC13" s="137">
        <v>0</v>
      </c>
      <c r="AD13" s="137">
        <v>1</v>
      </c>
      <c r="AE13" s="137">
        <f>-AK19</f>
        <v>0</v>
      </c>
      <c r="AF13" s="137">
        <f>-AG1</f>
        <v>0</v>
      </c>
      <c r="AG13" s="137">
        <v>1</v>
      </c>
      <c r="AH13" s="137">
        <f>-AI22</f>
        <v>0</v>
      </c>
      <c r="AI13" s="137">
        <f>-AN21</f>
        <v>0</v>
      </c>
      <c r="AJ13" s="137">
        <v>0</v>
      </c>
      <c r="AK13" s="137">
        <v>0</v>
      </c>
      <c r="AL13" s="137">
        <v>0</v>
      </c>
      <c r="AM13" s="137">
        <v>0</v>
      </c>
      <c r="AN13" s="137">
        <v>241</v>
      </c>
      <c r="AO13" s="137">
        <v>163</v>
      </c>
      <c r="AP13" s="137">
        <v>78</v>
      </c>
      <c r="AQ13" s="137">
        <v>29</v>
      </c>
      <c r="AR13" s="137">
        <v>18</v>
      </c>
      <c r="AS13" s="137">
        <v>13</v>
      </c>
      <c r="AT13" s="137">
        <v>10</v>
      </c>
      <c r="AU13" s="137">
        <f>-BA19</f>
        <v>-7</v>
      </c>
      <c r="AV13" s="137">
        <v>0</v>
      </c>
      <c r="AW13" s="137">
        <v>7</v>
      </c>
      <c r="AX13" s="137">
        <v>6</v>
      </c>
      <c r="AY13" s="137">
        <f>-AZ17</f>
        <v>-2</v>
      </c>
      <c r="AZ13" s="137">
        <v>0</v>
      </c>
      <c r="BA13" s="137">
        <v>7</v>
      </c>
      <c r="BB13" s="137">
        <v>1</v>
      </c>
      <c r="BC13" s="137">
        <v>77</v>
      </c>
      <c r="BD13" s="137">
        <v>34</v>
      </c>
      <c r="BE13" s="137">
        <v>0</v>
      </c>
      <c r="BF13" s="137">
        <v>0</v>
      </c>
      <c r="BG13" s="137">
        <v>30</v>
      </c>
      <c r="BH13" s="137">
        <v>8</v>
      </c>
      <c r="BI13" s="137">
        <v>0</v>
      </c>
      <c r="BJ13" s="137">
        <v>1</v>
      </c>
      <c r="BK13" s="139">
        <v>7.06</v>
      </c>
    </row>
    <row r="14" spans="1:63" ht="30" x14ac:dyDescent="0.3">
      <c r="A14" s="141" t="s">
        <v>302</v>
      </c>
      <c r="B14" s="137">
        <v>240</v>
      </c>
      <c r="C14" s="137">
        <v>157</v>
      </c>
      <c r="D14" s="137">
        <v>83</v>
      </c>
      <c r="E14" s="137">
        <v>3</v>
      </c>
      <c r="F14" s="137">
        <v>2</v>
      </c>
      <c r="G14" s="137">
        <v>1</v>
      </c>
      <c r="H14" s="137">
        <v>0</v>
      </c>
      <c r="I14" s="137">
        <v>0</v>
      </c>
      <c r="J14" s="137">
        <v>0</v>
      </c>
      <c r="K14" s="137">
        <v>0</v>
      </c>
      <c r="L14" s="137">
        <v>0</v>
      </c>
      <c r="M14" s="137">
        <v>0</v>
      </c>
      <c r="N14" s="137">
        <v>0</v>
      </c>
      <c r="O14" s="137">
        <v>0</v>
      </c>
      <c r="P14" s="137">
        <v>0</v>
      </c>
      <c r="Q14" s="137">
        <v>0</v>
      </c>
      <c r="R14" s="137">
        <v>1</v>
      </c>
      <c r="S14" s="137">
        <v>1</v>
      </c>
      <c r="T14" s="137">
        <v>0</v>
      </c>
      <c r="U14" s="137">
        <v>0</v>
      </c>
      <c r="V14" s="137">
        <v>0</v>
      </c>
      <c r="W14" s="137">
        <v>0</v>
      </c>
      <c r="X14" s="137">
        <v>0</v>
      </c>
      <c r="Y14" s="137">
        <v>0</v>
      </c>
      <c r="Z14" s="137">
        <v>0</v>
      </c>
      <c r="AA14" s="137">
        <v>0</v>
      </c>
      <c r="AB14" s="137">
        <v>0</v>
      </c>
      <c r="AC14" s="137">
        <v>0</v>
      </c>
      <c r="AD14" s="137">
        <v>1</v>
      </c>
      <c r="AE14" s="137">
        <v>0</v>
      </c>
      <c r="AF14" s="137">
        <v>0</v>
      </c>
      <c r="AG14" s="137">
        <v>0</v>
      </c>
      <c r="AH14" s="137">
        <v>0</v>
      </c>
      <c r="AI14" s="137">
        <v>0</v>
      </c>
      <c r="AJ14" s="137">
        <v>0</v>
      </c>
      <c r="AK14" s="137">
        <v>0</v>
      </c>
      <c r="AL14" s="137">
        <v>0</v>
      </c>
      <c r="AM14" s="137">
        <v>0</v>
      </c>
      <c r="AN14" s="137">
        <v>237</v>
      </c>
      <c r="AO14" s="137">
        <v>155</v>
      </c>
      <c r="AP14" s="137">
        <v>82</v>
      </c>
      <c r="AQ14" s="137">
        <v>31</v>
      </c>
      <c r="AR14" s="137">
        <v>21</v>
      </c>
      <c r="AS14" s="137">
        <v>14</v>
      </c>
      <c r="AT14" s="137">
        <v>10</v>
      </c>
      <c r="AU14" s="137">
        <v>1</v>
      </c>
      <c r="AV14" s="137">
        <v>0</v>
      </c>
      <c r="AW14" s="137">
        <v>6</v>
      </c>
      <c r="AX14" s="137">
        <v>7</v>
      </c>
      <c r="AY14" s="137">
        <v>1</v>
      </c>
      <c r="AZ14" s="137">
        <v>1</v>
      </c>
      <c r="BA14" s="137">
        <v>5</v>
      </c>
      <c r="BB14" s="137">
        <v>2</v>
      </c>
      <c r="BC14" s="137">
        <v>71</v>
      </c>
      <c r="BD14" s="137">
        <v>31</v>
      </c>
      <c r="BE14" s="137">
        <v>0</v>
      </c>
      <c r="BF14" s="137">
        <v>0</v>
      </c>
      <c r="BG14" s="137">
        <v>26</v>
      </c>
      <c r="BH14" s="137">
        <v>9</v>
      </c>
      <c r="BI14" s="137">
        <v>0</v>
      </c>
      <c r="BJ14" s="137">
        <v>1</v>
      </c>
      <c r="BK14" s="139">
        <v>6.86</v>
      </c>
    </row>
    <row r="15" spans="1:63" ht="30" x14ac:dyDescent="0.3">
      <c r="A15" s="141" t="s">
        <v>312</v>
      </c>
      <c r="B15" s="137">
        <v>248</v>
      </c>
      <c r="C15" s="137">
        <v>168</v>
      </c>
      <c r="D15" s="137">
        <v>80</v>
      </c>
      <c r="E15" s="137">
        <v>0</v>
      </c>
      <c r="F15" s="137">
        <v>0</v>
      </c>
      <c r="G15" s="137">
        <v>0</v>
      </c>
      <c r="H15" s="137">
        <v>0</v>
      </c>
      <c r="I15" s="137">
        <v>0</v>
      </c>
      <c r="J15" s="137">
        <v>0</v>
      </c>
      <c r="K15" s="137">
        <v>0</v>
      </c>
      <c r="L15" s="137">
        <v>0</v>
      </c>
      <c r="M15" s="137">
        <v>0</v>
      </c>
      <c r="N15" s="137">
        <v>0</v>
      </c>
      <c r="O15" s="137">
        <v>0</v>
      </c>
      <c r="P15" s="137">
        <v>0</v>
      </c>
      <c r="Q15" s="137">
        <v>0</v>
      </c>
      <c r="R15" s="137">
        <v>0</v>
      </c>
      <c r="S15" s="137">
        <v>0</v>
      </c>
      <c r="T15" s="137">
        <v>0</v>
      </c>
      <c r="U15" s="137">
        <v>0</v>
      </c>
      <c r="V15" s="137">
        <v>0</v>
      </c>
      <c r="W15" s="137">
        <v>0</v>
      </c>
      <c r="X15" s="137">
        <v>0</v>
      </c>
      <c r="Y15" s="137">
        <v>0</v>
      </c>
      <c r="Z15" s="137">
        <v>0</v>
      </c>
      <c r="AA15" s="137">
        <v>0</v>
      </c>
      <c r="AB15" s="137">
        <v>0</v>
      </c>
      <c r="AC15" s="137">
        <v>0</v>
      </c>
      <c r="AD15" s="137">
        <v>0</v>
      </c>
      <c r="AE15" s="137">
        <v>0</v>
      </c>
      <c r="AF15" s="137">
        <v>0</v>
      </c>
      <c r="AG15" s="137">
        <v>0</v>
      </c>
      <c r="AH15" s="137">
        <v>0</v>
      </c>
      <c r="AI15" s="137">
        <v>0</v>
      </c>
      <c r="AJ15" s="137">
        <v>0</v>
      </c>
      <c r="AK15" s="137">
        <v>0</v>
      </c>
      <c r="AL15" s="137">
        <v>0</v>
      </c>
      <c r="AM15" s="137">
        <v>0</v>
      </c>
      <c r="AN15" s="137">
        <v>248</v>
      </c>
      <c r="AO15" s="137">
        <v>168</v>
      </c>
      <c r="AP15" s="137">
        <v>80</v>
      </c>
      <c r="AQ15" s="137">
        <v>33</v>
      </c>
      <c r="AR15" s="137">
        <v>25</v>
      </c>
      <c r="AS15" s="137">
        <v>18</v>
      </c>
      <c r="AT15" s="137">
        <v>10</v>
      </c>
      <c r="AU15" s="137">
        <v>1</v>
      </c>
      <c r="AV15" s="137">
        <v>0</v>
      </c>
      <c r="AW15" s="137">
        <v>9</v>
      </c>
      <c r="AX15" s="137">
        <v>6</v>
      </c>
      <c r="AY15" s="137">
        <v>2</v>
      </c>
      <c r="AZ15" s="137">
        <v>0</v>
      </c>
      <c r="BA15" s="137">
        <v>7</v>
      </c>
      <c r="BB15" s="137">
        <v>1</v>
      </c>
      <c r="BC15" s="137">
        <v>71</v>
      </c>
      <c r="BD15" s="137">
        <v>28</v>
      </c>
      <c r="BE15" s="137">
        <v>0</v>
      </c>
      <c r="BF15" s="137">
        <v>0</v>
      </c>
      <c r="BG15" s="137">
        <v>27</v>
      </c>
      <c r="BH15" s="137">
        <v>9</v>
      </c>
      <c r="BI15" s="137">
        <v>0</v>
      </c>
      <c r="BJ15" s="137">
        <v>1</v>
      </c>
      <c r="BK15" s="139">
        <v>7.1</v>
      </c>
    </row>
    <row r="16" spans="1:63" ht="30" x14ac:dyDescent="0.3">
      <c r="A16" s="141" t="s">
        <v>324</v>
      </c>
      <c r="B16" s="137">
        <v>247</v>
      </c>
      <c r="C16" s="137">
        <v>167</v>
      </c>
      <c r="D16" s="137">
        <v>80</v>
      </c>
      <c r="E16" s="137">
        <v>246</v>
      </c>
      <c r="F16" s="137">
        <v>166</v>
      </c>
      <c r="G16" s="137">
        <v>80</v>
      </c>
      <c r="H16" s="137">
        <v>3</v>
      </c>
      <c r="I16" s="137">
        <v>3</v>
      </c>
      <c r="J16" s="137">
        <v>13</v>
      </c>
      <c r="K16" s="137">
        <v>7</v>
      </c>
      <c r="L16" s="137">
        <v>0</v>
      </c>
      <c r="M16" s="137">
        <v>0</v>
      </c>
      <c r="N16" s="137">
        <v>3</v>
      </c>
      <c r="O16" s="137">
        <v>0</v>
      </c>
      <c r="P16" s="137">
        <v>70</v>
      </c>
      <c r="Q16" s="137">
        <v>30</v>
      </c>
      <c r="R16" s="137">
        <v>17</v>
      </c>
      <c r="S16" s="137">
        <v>12</v>
      </c>
      <c r="T16" s="137">
        <v>17</v>
      </c>
      <c r="U16" s="137">
        <v>9</v>
      </c>
      <c r="V16" s="137">
        <v>0</v>
      </c>
      <c r="W16" s="137">
        <v>0</v>
      </c>
      <c r="X16" s="137">
        <v>0</v>
      </c>
      <c r="Y16" s="137">
        <v>2</v>
      </c>
      <c r="Z16" s="137">
        <v>4</v>
      </c>
      <c r="AA16" s="137">
        <v>4</v>
      </c>
      <c r="AB16" s="137">
        <v>2</v>
      </c>
      <c r="AC16" s="137">
        <v>0</v>
      </c>
      <c r="AD16" s="137">
        <v>9</v>
      </c>
      <c r="AE16" s="137">
        <v>4</v>
      </c>
      <c r="AF16" s="137">
        <v>28</v>
      </c>
      <c r="AG16" s="137">
        <v>8</v>
      </c>
      <c r="AH16" s="137">
        <v>0</v>
      </c>
      <c r="AI16" s="137">
        <v>0</v>
      </c>
      <c r="AJ16" s="137">
        <v>0</v>
      </c>
      <c r="AK16" s="137">
        <v>0</v>
      </c>
      <c r="AL16" s="137">
        <v>0</v>
      </c>
      <c r="AM16" s="137">
        <v>1</v>
      </c>
      <c r="AN16" s="137">
        <v>247</v>
      </c>
      <c r="AO16" s="137">
        <v>167</v>
      </c>
      <c r="AP16" s="137">
        <v>80</v>
      </c>
      <c r="AQ16" s="137">
        <v>36</v>
      </c>
      <c r="AR16" s="137">
        <v>23</v>
      </c>
      <c r="AS16" s="137">
        <v>17</v>
      </c>
      <c r="AT16" s="137">
        <v>10</v>
      </c>
      <c r="AU16" s="137">
        <v>2</v>
      </c>
      <c r="AV16" s="137">
        <v>0</v>
      </c>
      <c r="AW16" s="137">
        <v>9</v>
      </c>
      <c r="AX16" s="137">
        <v>5</v>
      </c>
      <c r="AY16" s="137">
        <v>1</v>
      </c>
      <c r="AZ16" s="137">
        <v>2</v>
      </c>
      <c r="BA16" s="137">
        <v>7</v>
      </c>
      <c r="BB16" s="137">
        <v>2</v>
      </c>
      <c r="BC16" s="137">
        <v>70</v>
      </c>
      <c r="BD16" s="137">
        <v>30</v>
      </c>
      <c r="BE16" s="137">
        <v>0</v>
      </c>
      <c r="BF16" s="137">
        <v>0</v>
      </c>
      <c r="BG16" s="137">
        <v>25</v>
      </c>
      <c r="BH16" s="137">
        <v>7</v>
      </c>
      <c r="BI16" s="137">
        <v>0</v>
      </c>
      <c r="BJ16" s="137">
        <v>1</v>
      </c>
      <c r="BK16" s="139">
        <v>7.18</v>
      </c>
    </row>
    <row r="17" spans="1:63" ht="30" x14ac:dyDescent="0.3">
      <c r="A17" s="141" t="s">
        <v>339</v>
      </c>
      <c r="B17" s="137">
        <v>246</v>
      </c>
      <c r="C17" s="137">
        <v>168</v>
      </c>
      <c r="D17" s="137">
        <v>78</v>
      </c>
      <c r="E17" s="137">
        <v>0</v>
      </c>
      <c r="F17" s="137">
        <v>0</v>
      </c>
      <c r="G17" s="137">
        <v>0</v>
      </c>
      <c r="H17" s="137">
        <v>0</v>
      </c>
      <c r="I17" s="137">
        <v>0</v>
      </c>
      <c r="J17" s="137">
        <v>0</v>
      </c>
      <c r="K17" s="137">
        <v>0</v>
      </c>
      <c r="L17" s="137">
        <v>0</v>
      </c>
      <c r="M17" s="137">
        <v>0</v>
      </c>
      <c r="N17" s="137">
        <v>0</v>
      </c>
      <c r="O17" s="137">
        <v>0</v>
      </c>
      <c r="P17" s="137">
        <v>0</v>
      </c>
      <c r="Q17" s="137">
        <v>0</v>
      </c>
      <c r="R17" s="137">
        <v>0</v>
      </c>
      <c r="S17" s="137">
        <v>0</v>
      </c>
      <c r="T17" s="137">
        <v>0</v>
      </c>
      <c r="U17" s="137">
        <v>0</v>
      </c>
      <c r="V17" s="137">
        <v>0</v>
      </c>
      <c r="W17" s="137">
        <v>0</v>
      </c>
      <c r="X17" s="137">
        <v>0</v>
      </c>
      <c r="Y17" s="137">
        <v>0</v>
      </c>
      <c r="Z17" s="137" t="s">
        <v>351</v>
      </c>
      <c r="AA17" s="137">
        <v>0</v>
      </c>
      <c r="AB17" s="137">
        <v>0</v>
      </c>
      <c r="AC17" s="137">
        <v>0</v>
      </c>
      <c r="AD17" s="137">
        <v>0</v>
      </c>
      <c r="AE17" s="137">
        <v>0</v>
      </c>
      <c r="AF17" s="137">
        <v>0</v>
      </c>
      <c r="AG17" s="137">
        <v>0</v>
      </c>
      <c r="AH17" s="137">
        <v>0</v>
      </c>
      <c r="AI17" s="137">
        <v>0</v>
      </c>
      <c r="AJ17" s="137">
        <v>0</v>
      </c>
      <c r="AK17" s="137">
        <v>0</v>
      </c>
      <c r="AL17" s="137">
        <v>0</v>
      </c>
      <c r="AM17" s="137">
        <v>0</v>
      </c>
      <c r="AN17" s="137">
        <v>246</v>
      </c>
      <c r="AO17" s="137">
        <v>168</v>
      </c>
      <c r="AP17" s="137">
        <v>78</v>
      </c>
      <c r="AQ17" s="137">
        <v>35</v>
      </c>
      <c r="AR17" s="137">
        <v>24</v>
      </c>
      <c r="AS17" s="137">
        <v>17</v>
      </c>
      <c r="AT17" s="137">
        <v>9</v>
      </c>
      <c r="AU17" s="137">
        <v>2</v>
      </c>
      <c r="AV17" s="137">
        <v>0</v>
      </c>
      <c r="AW17" s="137">
        <v>9</v>
      </c>
      <c r="AX17" s="137">
        <v>5</v>
      </c>
      <c r="AY17" s="137">
        <v>1</v>
      </c>
      <c r="AZ17" s="137">
        <v>2</v>
      </c>
      <c r="BA17" s="137">
        <v>7</v>
      </c>
      <c r="BB17" s="137">
        <v>3</v>
      </c>
      <c r="BC17" s="137">
        <v>69</v>
      </c>
      <c r="BD17" s="137">
        <v>26</v>
      </c>
      <c r="BE17" s="137">
        <v>0</v>
      </c>
      <c r="BF17" s="137">
        <v>0</v>
      </c>
      <c r="BG17" s="137">
        <v>26</v>
      </c>
      <c r="BH17" s="137">
        <v>6</v>
      </c>
      <c r="BI17" s="137">
        <v>2</v>
      </c>
      <c r="BJ17" s="137">
        <v>3</v>
      </c>
      <c r="BK17" s="139">
        <v>7.06</v>
      </c>
    </row>
    <row r="18" spans="1:63" ht="30" x14ac:dyDescent="0.3">
      <c r="A18" s="140" t="s">
        <v>350</v>
      </c>
      <c r="B18" s="137">
        <v>252</v>
      </c>
      <c r="C18" s="137">
        <v>149</v>
      </c>
      <c r="D18" s="137">
        <v>103</v>
      </c>
      <c r="E18" s="137">
        <v>0</v>
      </c>
      <c r="F18" s="137">
        <v>0</v>
      </c>
      <c r="G18" s="137">
        <v>0</v>
      </c>
      <c r="H18" s="137">
        <v>0</v>
      </c>
      <c r="I18" s="137">
        <v>0</v>
      </c>
      <c r="J18" s="137">
        <v>0</v>
      </c>
      <c r="K18" s="137">
        <v>0</v>
      </c>
      <c r="L18" s="137">
        <v>0</v>
      </c>
      <c r="M18" s="137">
        <v>0</v>
      </c>
      <c r="N18" s="137">
        <v>0</v>
      </c>
      <c r="O18" s="137">
        <v>0</v>
      </c>
      <c r="P18" s="137">
        <v>0</v>
      </c>
      <c r="Q18" s="137">
        <v>0</v>
      </c>
      <c r="R18" s="137">
        <v>0</v>
      </c>
      <c r="S18" s="137">
        <v>0</v>
      </c>
      <c r="T18" s="137">
        <v>0</v>
      </c>
      <c r="U18" s="137">
        <v>0</v>
      </c>
      <c r="V18" s="137">
        <v>0</v>
      </c>
      <c r="W18" s="137">
        <v>0</v>
      </c>
      <c r="X18" s="137">
        <v>0</v>
      </c>
      <c r="Y18" s="137">
        <v>0</v>
      </c>
      <c r="Z18" s="137">
        <v>0</v>
      </c>
      <c r="AA18" s="137">
        <v>0</v>
      </c>
      <c r="AB18" s="137">
        <v>0</v>
      </c>
      <c r="AC18" s="137">
        <v>0</v>
      </c>
      <c r="AD18" s="137">
        <v>0</v>
      </c>
      <c r="AE18" s="137">
        <v>0</v>
      </c>
      <c r="AF18" s="137">
        <v>0</v>
      </c>
      <c r="AG18" s="137">
        <v>0</v>
      </c>
      <c r="AH18" s="137">
        <v>0</v>
      </c>
      <c r="AI18" s="137">
        <v>0</v>
      </c>
      <c r="AJ18" s="137">
        <v>0</v>
      </c>
      <c r="AK18" s="137">
        <v>0</v>
      </c>
      <c r="AL18" s="137">
        <v>0</v>
      </c>
      <c r="AM18" s="137">
        <v>0</v>
      </c>
      <c r="AN18" s="137">
        <v>252</v>
      </c>
      <c r="AO18" s="137">
        <v>149</v>
      </c>
      <c r="AP18" s="137">
        <v>103</v>
      </c>
      <c r="AQ18" s="137">
        <v>32</v>
      </c>
      <c r="AR18" s="137">
        <v>28</v>
      </c>
      <c r="AS18" s="137">
        <v>19</v>
      </c>
      <c r="AT18" s="137">
        <v>12</v>
      </c>
      <c r="AU18" s="137">
        <v>0</v>
      </c>
      <c r="AV18" s="137">
        <v>0</v>
      </c>
      <c r="AW18" s="137">
        <v>8</v>
      </c>
      <c r="AX18" s="137">
        <v>10</v>
      </c>
      <c r="AY18" s="137">
        <v>1</v>
      </c>
      <c r="AZ18" s="137">
        <v>1</v>
      </c>
      <c r="BA18" s="137">
        <v>16</v>
      </c>
      <c r="BB18" s="137">
        <v>8</v>
      </c>
      <c r="BC18" s="137">
        <v>56</v>
      </c>
      <c r="BD18" s="137">
        <v>27</v>
      </c>
      <c r="BE18" s="137">
        <v>0</v>
      </c>
      <c r="BF18" s="137">
        <v>0</v>
      </c>
      <c r="BG18" s="137">
        <v>16</v>
      </c>
      <c r="BH18" s="137">
        <v>17</v>
      </c>
      <c r="BI18" s="137">
        <v>1</v>
      </c>
      <c r="BJ18" s="137">
        <v>0</v>
      </c>
      <c r="BK18" s="139">
        <v>6.8</v>
      </c>
    </row>
    <row r="19" spans="1:63" ht="30" x14ac:dyDescent="0.3">
      <c r="A19" s="140" t="s">
        <v>353</v>
      </c>
      <c r="B19" s="137">
        <v>258</v>
      </c>
      <c r="C19" s="137">
        <v>166</v>
      </c>
      <c r="D19" s="137">
        <v>92</v>
      </c>
      <c r="E19" s="137">
        <v>0</v>
      </c>
      <c r="F19" s="137">
        <v>0</v>
      </c>
      <c r="G19" s="137">
        <v>0</v>
      </c>
      <c r="H19" s="137">
        <v>0</v>
      </c>
      <c r="I19" s="137">
        <v>0</v>
      </c>
      <c r="J19" s="137">
        <v>0</v>
      </c>
      <c r="K19" s="137">
        <v>0</v>
      </c>
      <c r="L19" s="137">
        <v>0</v>
      </c>
      <c r="M19" s="137">
        <v>0</v>
      </c>
      <c r="N19" s="137">
        <v>0</v>
      </c>
      <c r="O19" s="137">
        <v>0</v>
      </c>
      <c r="P19" s="137">
        <v>0</v>
      </c>
      <c r="Q19" s="137">
        <v>0</v>
      </c>
      <c r="R19" s="137">
        <v>0</v>
      </c>
      <c r="S19" s="137">
        <v>0</v>
      </c>
      <c r="T19" s="137">
        <v>0</v>
      </c>
      <c r="U19" s="137">
        <v>0</v>
      </c>
      <c r="V19" s="137">
        <v>0</v>
      </c>
      <c r="W19" s="137">
        <v>0</v>
      </c>
      <c r="X19" s="137">
        <v>0</v>
      </c>
      <c r="Y19" s="137">
        <v>0</v>
      </c>
      <c r="Z19" s="137">
        <v>0</v>
      </c>
      <c r="AA19" s="137">
        <v>0</v>
      </c>
      <c r="AB19" s="137">
        <v>0</v>
      </c>
      <c r="AC19" s="137">
        <v>0</v>
      </c>
      <c r="AD19" s="137">
        <v>0</v>
      </c>
      <c r="AE19" s="137">
        <v>0</v>
      </c>
      <c r="AF19" s="137">
        <v>0</v>
      </c>
      <c r="AG19" s="137">
        <v>0</v>
      </c>
      <c r="AH19" s="137">
        <v>0</v>
      </c>
      <c r="AI19" s="137">
        <v>0</v>
      </c>
      <c r="AJ19" s="137">
        <v>0</v>
      </c>
      <c r="AK19" s="137">
        <v>0</v>
      </c>
      <c r="AL19" s="137">
        <v>0</v>
      </c>
      <c r="AM19" s="137">
        <v>0</v>
      </c>
      <c r="AN19" s="137">
        <v>258</v>
      </c>
      <c r="AO19" s="137">
        <v>166</v>
      </c>
      <c r="AP19" s="137">
        <v>92</v>
      </c>
      <c r="AQ19" s="137">
        <v>37</v>
      </c>
      <c r="AR19" s="137">
        <v>32</v>
      </c>
      <c r="AS19" s="137">
        <v>19</v>
      </c>
      <c r="AT19" s="137">
        <v>10</v>
      </c>
      <c r="AU19" s="137">
        <v>1</v>
      </c>
      <c r="AV19" s="137">
        <v>0</v>
      </c>
      <c r="AW19" s="137">
        <v>12</v>
      </c>
      <c r="AX19" s="137">
        <v>3</v>
      </c>
      <c r="AY19" s="137">
        <v>0</v>
      </c>
      <c r="AZ19" s="137">
        <v>2</v>
      </c>
      <c r="BA19" s="137">
        <v>7</v>
      </c>
      <c r="BB19" s="137">
        <v>5</v>
      </c>
      <c r="BC19" s="137">
        <v>64</v>
      </c>
      <c r="BD19" s="137">
        <v>28</v>
      </c>
      <c r="BE19" s="137">
        <v>0</v>
      </c>
      <c r="BF19" s="137">
        <v>0</v>
      </c>
      <c r="BG19" s="137">
        <v>24</v>
      </c>
      <c r="BH19" s="137">
        <v>9</v>
      </c>
      <c r="BI19" s="137">
        <v>2</v>
      </c>
      <c r="BJ19" s="137">
        <v>3</v>
      </c>
      <c r="BK19" s="139">
        <v>7</v>
      </c>
    </row>
    <row r="35" spans="27:48" x14ac:dyDescent="0.3">
      <c r="AA35" s="138"/>
      <c r="AB35" s="138"/>
      <c r="AC35" s="138"/>
      <c r="AD35" s="138"/>
      <c r="AE35" s="138"/>
      <c r="AF35" s="138"/>
      <c r="AG35" s="138"/>
      <c r="AH35" s="138"/>
      <c r="AI35" s="138"/>
      <c r="AJ35" s="138"/>
      <c r="AK35" s="138"/>
      <c r="AL35" s="138"/>
      <c r="AM35" s="138"/>
      <c r="AN35" s="138"/>
      <c r="AO35" s="138"/>
      <c r="AP35" s="138"/>
      <c r="AQ35" s="138"/>
      <c r="AR35" s="138"/>
      <c r="AS35" s="138"/>
      <c r="AT35" s="138"/>
      <c r="AU35" s="138"/>
      <c r="AV35" s="138"/>
    </row>
    <row r="36" spans="27:48" x14ac:dyDescent="0.3">
      <c r="AA36" s="137"/>
      <c r="AB36" s="137"/>
      <c r="AC36" s="137"/>
      <c r="AD36" s="137"/>
      <c r="AE36" s="137"/>
      <c r="AF36" s="137"/>
      <c r="AG36" s="137"/>
      <c r="AH36" s="137"/>
      <c r="AI36" s="137"/>
      <c r="AJ36" s="137"/>
      <c r="AK36" s="137"/>
      <c r="AL36" s="137"/>
      <c r="AM36" s="137"/>
      <c r="AN36" s="137"/>
      <c r="AO36" s="137"/>
      <c r="AP36" s="137"/>
      <c r="AQ36" s="137"/>
      <c r="AR36" s="137"/>
      <c r="AS36" s="137"/>
      <c r="AT36" s="137"/>
      <c r="AU36" s="137"/>
      <c r="AV36" s="137"/>
    </row>
  </sheetData>
  <mergeCells count="48">
    <mergeCell ref="AS4:AZ4"/>
    <mergeCell ref="BA4:BJ4"/>
    <mergeCell ref="BK4:BK7"/>
    <mergeCell ref="X5:AG5"/>
    <mergeCell ref="AH5:AM5"/>
    <mergeCell ref="AN5:AR5"/>
    <mergeCell ref="AS5:AZ5"/>
    <mergeCell ref="BA5:BJ5"/>
    <mergeCell ref="AD6:AE6"/>
    <mergeCell ref="AF6:AG6"/>
    <mergeCell ref="AH4:AR4"/>
    <mergeCell ref="BA6:BB6"/>
    <mergeCell ref="BI6:BJ6"/>
    <mergeCell ref="AU6:AV6"/>
    <mergeCell ref="BC6:BD6"/>
    <mergeCell ref="BE6:BF6"/>
    <mergeCell ref="A2:O2"/>
    <mergeCell ref="A4:A7"/>
    <mergeCell ref="B4:K4"/>
    <mergeCell ref="L4:W4"/>
    <mergeCell ref="X4:AG4"/>
    <mergeCell ref="B5:D6"/>
    <mergeCell ref="E5:K5"/>
    <mergeCell ref="L5:W5"/>
    <mergeCell ref="E6:G6"/>
    <mergeCell ref="AB6:AC6"/>
    <mergeCell ref="H6:I6"/>
    <mergeCell ref="J6:K6"/>
    <mergeCell ref="L6:M6"/>
    <mergeCell ref="N6:O6"/>
    <mergeCell ref="P6:Q6"/>
    <mergeCell ref="R6:S6"/>
    <mergeCell ref="AS6:AT6"/>
    <mergeCell ref="P2:AD2"/>
    <mergeCell ref="AE2:AS2"/>
    <mergeCell ref="AT2:BH2"/>
    <mergeCell ref="BG6:BH6"/>
    <mergeCell ref="AW6:AX6"/>
    <mergeCell ref="AY6:AZ6"/>
    <mergeCell ref="T6:U6"/>
    <mergeCell ref="V6:W6"/>
    <mergeCell ref="X6:Y6"/>
    <mergeCell ref="Z6:AA6"/>
    <mergeCell ref="AH6:AI6"/>
    <mergeCell ref="AJ6:AK6"/>
    <mergeCell ref="AL6:AM6"/>
    <mergeCell ref="AN6:AP6"/>
    <mergeCell ref="AQ6:AR6"/>
  </mergeCells>
  <phoneticPr fontId="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22C54-3AAD-4A2B-AD79-ACA19C20F022}">
  <dimension ref="A1:CA30"/>
  <sheetViews>
    <sheetView tabSelected="1" zoomScaleNormal="100" workbookViewId="0">
      <pane ySplit="6" topLeftCell="A24" activePane="bottomLeft" state="frozen"/>
      <selection activeCell="E1" sqref="E1"/>
      <selection pane="bottomLeft" activeCell="G31" sqref="G31"/>
    </sheetView>
  </sheetViews>
  <sheetFormatPr defaultRowHeight="16.2" x14ac:dyDescent="0.3"/>
  <cols>
    <col min="1" max="1" width="12.33203125" customWidth="1"/>
    <col min="2" max="8" width="9.21875" customWidth="1"/>
    <col min="9" max="9" width="9.33203125" customWidth="1"/>
    <col min="10" max="17" width="10.6640625" customWidth="1"/>
  </cols>
  <sheetData>
    <row r="1" spans="1:79" s="5" customFormat="1" ht="20.25" customHeight="1" x14ac:dyDescent="0.25">
      <c r="H1" s="181"/>
      <c r="I1" s="181"/>
      <c r="Q1" s="15"/>
    </row>
    <row r="2" spans="1:79" ht="24.75" customHeight="1" x14ac:dyDescent="0.45">
      <c r="A2" s="151" t="s">
        <v>310</v>
      </c>
      <c r="B2" s="151"/>
      <c r="C2" s="151"/>
      <c r="D2" s="151"/>
      <c r="E2" s="151"/>
      <c r="F2" s="151"/>
      <c r="G2" s="151"/>
      <c r="H2" s="151"/>
      <c r="I2" s="151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</row>
    <row r="3" spans="1:79" ht="16.5" customHeight="1" x14ac:dyDescent="0.3">
      <c r="A3" s="17"/>
      <c r="B3" s="18"/>
      <c r="C3" s="18"/>
      <c r="D3" s="18"/>
      <c r="E3" s="17"/>
      <c r="F3" s="18"/>
      <c r="H3" s="182" t="s">
        <v>73</v>
      </c>
      <c r="I3" s="182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</row>
    <row r="4" spans="1:79" ht="26.25" customHeight="1" x14ac:dyDescent="0.3">
      <c r="A4" s="183" t="s">
        <v>74</v>
      </c>
      <c r="B4" s="184" t="s">
        <v>75</v>
      </c>
      <c r="C4" s="184" t="s">
        <v>76</v>
      </c>
      <c r="D4" s="184" t="s">
        <v>77</v>
      </c>
      <c r="E4" s="185" t="s">
        <v>78</v>
      </c>
      <c r="F4" s="185"/>
      <c r="G4" s="185"/>
      <c r="H4" s="185"/>
      <c r="I4" s="185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</row>
    <row r="5" spans="1:79" ht="10.95" customHeight="1" x14ac:dyDescent="0.3">
      <c r="A5" s="183"/>
      <c r="B5" s="184"/>
      <c r="C5" s="184"/>
      <c r="D5" s="184"/>
      <c r="E5" s="158" t="s">
        <v>79</v>
      </c>
      <c r="F5" s="187" t="s">
        <v>309</v>
      </c>
      <c r="G5" s="188" t="s">
        <v>80</v>
      </c>
      <c r="H5" s="158" t="s">
        <v>81</v>
      </c>
      <c r="I5" s="159" t="s">
        <v>82</v>
      </c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</row>
    <row r="6" spans="1:79" ht="32.25" customHeight="1" x14ac:dyDescent="0.3">
      <c r="A6" s="96" t="s">
        <v>83</v>
      </c>
      <c r="B6" s="95" t="s">
        <v>84</v>
      </c>
      <c r="C6" s="94" t="s">
        <v>85</v>
      </c>
      <c r="D6" s="94" t="s">
        <v>86</v>
      </c>
      <c r="E6" s="186"/>
      <c r="F6" s="184"/>
      <c r="G6" s="189"/>
      <c r="H6" s="186"/>
      <c r="I6" s="190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</row>
    <row r="7" spans="1:79" ht="39" customHeight="1" x14ac:dyDescent="0.3">
      <c r="A7" s="103" t="s">
        <v>87</v>
      </c>
      <c r="B7" s="20">
        <v>1</v>
      </c>
      <c r="C7" s="20">
        <v>4</v>
      </c>
      <c r="D7" s="20">
        <v>52</v>
      </c>
      <c r="E7" s="20">
        <f>SUM(F7:I7)</f>
        <v>10</v>
      </c>
      <c r="F7" s="20">
        <v>1</v>
      </c>
      <c r="G7" s="20">
        <v>4</v>
      </c>
      <c r="H7" s="20">
        <v>5</v>
      </c>
      <c r="I7" s="20">
        <v>0</v>
      </c>
    </row>
    <row r="8" spans="1:79" ht="39" customHeight="1" x14ac:dyDescent="0.3">
      <c r="A8" s="103" t="s">
        <v>88</v>
      </c>
      <c r="B8" s="20">
        <v>1</v>
      </c>
      <c r="C8" s="20">
        <v>4</v>
      </c>
      <c r="D8" s="20">
        <v>51</v>
      </c>
      <c r="E8" s="20">
        <f>SUM(F8:I8)</f>
        <v>9</v>
      </c>
      <c r="F8" s="20">
        <v>1</v>
      </c>
      <c r="G8" s="20">
        <v>3</v>
      </c>
      <c r="H8" s="20">
        <v>5</v>
      </c>
      <c r="I8" s="20">
        <v>0</v>
      </c>
    </row>
    <row r="9" spans="1:79" ht="39" customHeight="1" x14ac:dyDescent="0.3">
      <c r="A9" s="103" t="s">
        <v>89</v>
      </c>
      <c r="B9" s="20">
        <v>1</v>
      </c>
      <c r="C9" s="20">
        <v>3</v>
      </c>
      <c r="D9" s="20">
        <v>33</v>
      </c>
      <c r="E9" s="20">
        <f>SUM(F9:I9)</f>
        <v>10</v>
      </c>
      <c r="F9" s="20">
        <v>1</v>
      </c>
      <c r="G9" s="20">
        <v>4</v>
      </c>
      <c r="H9" s="21">
        <v>5</v>
      </c>
      <c r="I9" s="20">
        <v>0</v>
      </c>
    </row>
    <row r="10" spans="1:79" ht="39" customHeight="1" x14ac:dyDescent="0.3">
      <c r="A10" s="103" t="s">
        <v>90</v>
      </c>
      <c r="B10" s="20">
        <v>1</v>
      </c>
      <c r="C10" s="20">
        <v>3</v>
      </c>
      <c r="D10" s="20">
        <v>30</v>
      </c>
      <c r="E10" s="20">
        <f>SUM(F10:I10)</f>
        <v>8</v>
      </c>
      <c r="F10" s="20">
        <v>1</v>
      </c>
      <c r="G10" s="20">
        <v>3</v>
      </c>
      <c r="H10" s="21">
        <v>4</v>
      </c>
      <c r="I10" s="20">
        <v>0</v>
      </c>
    </row>
    <row r="11" spans="1:79" ht="39" customHeight="1" x14ac:dyDescent="0.3">
      <c r="A11" s="103" t="s">
        <v>91</v>
      </c>
      <c r="B11" s="20">
        <v>1</v>
      </c>
      <c r="C11" s="20">
        <v>4</v>
      </c>
      <c r="D11" s="20">
        <v>28</v>
      </c>
      <c r="E11" s="20">
        <f>SUM(F11:I11)</f>
        <v>5</v>
      </c>
      <c r="F11" s="20">
        <v>1</v>
      </c>
      <c r="G11" s="20">
        <v>0</v>
      </c>
      <c r="H11" s="21">
        <v>4</v>
      </c>
      <c r="I11" s="21">
        <v>0</v>
      </c>
    </row>
    <row r="12" spans="1:79" ht="39" customHeight="1" x14ac:dyDescent="0.3">
      <c r="A12" s="103" t="s">
        <v>92</v>
      </c>
      <c r="B12" s="20">
        <v>1</v>
      </c>
      <c r="C12" s="20">
        <v>4</v>
      </c>
      <c r="D12" s="20">
        <v>42</v>
      </c>
      <c r="E12" s="20">
        <v>5</v>
      </c>
      <c r="F12" s="20">
        <v>1</v>
      </c>
      <c r="G12" s="20">
        <v>0</v>
      </c>
      <c r="H12" s="21">
        <v>4</v>
      </c>
      <c r="I12" s="21">
        <v>0</v>
      </c>
    </row>
    <row r="13" spans="1:79" ht="39" customHeight="1" x14ac:dyDescent="0.3">
      <c r="A13" s="103" t="s">
        <v>93</v>
      </c>
      <c r="B13" s="20">
        <v>1</v>
      </c>
      <c r="C13" s="20">
        <v>4</v>
      </c>
      <c r="D13" s="20">
        <v>46</v>
      </c>
      <c r="E13" s="20">
        <v>5</v>
      </c>
      <c r="F13" s="20">
        <v>1</v>
      </c>
      <c r="G13" s="20">
        <v>0</v>
      </c>
      <c r="H13" s="21">
        <v>4</v>
      </c>
      <c r="I13" s="21">
        <v>0</v>
      </c>
    </row>
    <row r="14" spans="1:79" ht="39" customHeight="1" x14ac:dyDescent="0.3">
      <c r="A14" s="103" t="s">
        <v>94</v>
      </c>
      <c r="B14" s="20">
        <v>1</v>
      </c>
      <c r="C14" s="20">
        <v>3</v>
      </c>
      <c r="D14" s="20">
        <v>28</v>
      </c>
      <c r="E14" s="20">
        <v>5</v>
      </c>
      <c r="F14" s="20">
        <v>1</v>
      </c>
      <c r="G14" s="20">
        <v>0</v>
      </c>
      <c r="H14" s="21">
        <v>4</v>
      </c>
      <c r="I14" s="21">
        <v>0</v>
      </c>
    </row>
    <row r="15" spans="1:79" ht="39" customHeight="1" x14ac:dyDescent="0.3">
      <c r="A15" s="103" t="s">
        <v>95</v>
      </c>
      <c r="B15" s="20">
        <v>1</v>
      </c>
      <c r="C15" s="20">
        <v>3</v>
      </c>
      <c r="D15" s="20">
        <v>29</v>
      </c>
      <c r="E15" s="20">
        <v>5</v>
      </c>
      <c r="F15" s="20">
        <v>1</v>
      </c>
      <c r="G15" s="20">
        <v>0</v>
      </c>
      <c r="H15" s="21">
        <v>4</v>
      </c>
      <c r="I15" s="21">
        <v>0</v>
      </c>
    </row>
    <row r="16" spans="1:79" ht="39.6" customHeight="1" x14ac:dyDescent="0.3">
      <c r="A16" s="103" t="s">
        <v>96</v>
      </c>
      <c r="B16" s="20">
        <v>1</v>
      </c>
      <c r="C16" s="20">
        <v>2</v>
      </c>
      <c r="D16" s="20">
        <v>26</v>
      </c>
      <c r="E16" s="20">
        <v>6</v>
      </c>
      <c r="F16" s="20">
        <v>1</v>
      </c>
      <c r="G16" s="20">
        <v>0</v>
      </c>
      <c r="H16" s="21">
        <v>3</v>
      </c>
      <c r="I16" s="21">
        <v>2</v>
      </c>
    </row>
    <row r="17" spans="1:9" ht="39.6" customHeight="1" x14ac:dyDescent="0.3">
      <c r="A17" s="103" t="s">
        <v>97</v>
      </c>
      <c r="B17" s="20">
        <v>1</v>
      </c>
      <c r="C17" s="20">
        <v>2</v>
      </c>
      <c r="D17" s="20">
        <v>25</v>
      </c>
      <c r="E17" s="20">
        <v>6</v>
      </c>
      <c r="F17" s="20">
        <v>1</v>
      </c>
      <c r="G17" s="20">
        <v>3</v>
      </c>
      <c r="H17" s="21">
        <v>0</v>
      </c>
      <c r="I17" s="21">
        <v>2</v>
      </c>
    </row>
    <row r="18" spans="1:9" ht="39.6" customHeight="1" x14ac:dyDescent="0.3">
      <c r="A18" s="103" t="s">
        <v>98</v>
      </c>
      <c r="B18" s="20">
        <v>1</v>
      </c>
      <c r="C18" s="20">
        <v>2</v>
      </c>
      <c r="D18" s="20">
        <v>20</v>
      </c>
      <c r="E18" s="20">
        <v>6</v>
      </c>
      <c r="F18" s="20">
        <v>1</v>
      </c>
      <c r="G18" s="20">
        <v>3</v>
      </c>
      <c r="H18" s="21">
        <v>0</v>
      </c>
      <c r="I18" s="21">
        <v>2</v>
      </c>
    </row>
    <row r="19" spans="1:9" ht="39.6" customHeight="1" x14ac:dyDescent="0.3">
      <c r="A19" s="103" t="s">
        <v>99</v>
      </c>
      <c r="B19" s="20">
        <v>1</v>
      </c>
      <c r="C19" s="20">
        <v>2</v>
      </c>
      <c r="D19" s="20">
        <v>22</v>
      </c>
      <c r="E19" s="20">
        <v>6</v>
      </c>
      <c r="F19" s="20">
        <v>1</v>
      </c>
      <c r="G19" s="20">
        <v>3</v>
      </c>
      <c r="H19" s="21">
        <v>0</v>
      </c>
      <c r="I19" s="21">
        <v>2</v>
      </c>
    </row>
    <row r="20" spans="1:9" ht="39.6" customHeight="1" x14ac:dyDescent="0.3">
      <c r="A20" s="103" t="s">
        <v>100</v>
      </c>
      <c r="B20" s="20">
        <v>1</v>
      </c>
      <c r="C20" s="20">
        <v>3</v>
      </c>
      <c r="D20" s="20">
        <v>31</v>
      </c>
      <c r="E20" s="20">
        <v>5</v>
      </c>
      <c r="F20" s="20">
        <v>1</v>
      </c>
      <c r="G20" s="20">
        <v>2</v>
      </c>
      <c r="H20" s="21">
        <v>0</v>
      </c>
      <c r="I20" s="21">
        <v>2</v>
      </c>
    </row>
    <row r="21" spans="1:9" ht="39.6" customHeight="1" x14ac:dyDescent="0.3">
      <c r="A21" s="103" t="s">
        <v>247</v>
      </c>
      <c r="B21" s="20">
        <v>1</v>
      </c>
      <c r="C21" s="20">
        <v>3</v>
      </c>
      <c r="D21" s="20">
        <v>40</v>
      </c>
      <c r="E21" s="20">
        <v>6</v>
      </c>
      <c r="F21" s="20">
        <v>1</v>
      </c>
      <c r="G21" s="20">
        <v>3</v>
      </c>
      <c r="H21" s="21">
        <v>0</v>
      </c>
      <c r="I21" s="21">
        <v>2</v>
      </c>
    </row>
    <row r="22" spans="1:9" ht="39.6" customHeight="1" x14ac:dyDescent="0.3">
      <c r="A22" s="103" t="s">
        <v>248</v>
      </c>
      <c r="B22" s="20">
        <v>1</v>
      </c>
      <c r="C22" s="20">
        <v>3</v>
      </c>
      <c r="D22" s="20">
        <v>44</v>
      </c>
      <c r="E22" s="20">
        <v>6</v>
      </c>
      <c r="F22" s="20">
        <v>1</v>
      </c>
      <c r="G22" s="20">
        <v>3</v>
      </c>
      <c r="H22" s="21">
        <v>0</v>
      </c>
      <c r="I22" s="21">
        <v>2</v>
      </c>
    </row>
    <row r="23" spans="1:9" ht="39.6" customHeight="1" x14ac:dyDescent="0.3">
      <c r="A23" s="103" t="s">
        <v>289</v>
      </c>
      <c r="B23" s="20">
        <v>1</v>
      </c>
      <c r="C23" s="20">
        <v>3</v>
      </c>
      <c r="D23" s="20">
        <v>36</v>
      </c>
      <c r="E23" s="20">
        <v>7</v>
      </c>
      <c r="F23" s="20">
        <v>1</v>
      </c>
      <c r="G23" s="20">
        <v>4</v>
      </c>
      <c r="H23" s="21">
        <v>0</v>
      </c>
      <c r="I23" s="21">
        <v>2</v>
      </c>
    </row>
    <row r="24" spans="1:9" ht="39.6" customHeight="1" x14ac:dyDescent="0.3">
      <c r="A24" s="103" t="s">
        <v>308</v>
      </c>
      <c r="B24" s="20">
        <v>1</v>
      </c>
      <c r="C24" s="20">
        <v>3</v>
      </c>
      <c r="D24" s="20">
        <v>35</v>
      </c>
      <c r="E24" s="20">
        <v>7</v>
      </c>
      <c r="F24" s="20">
        <v>1</v>
      </c>
      <c r="G24" s="20">
        <v>4</v>
      </c>
      <c r="H24" s="21">
        <v>0</v>
      </c>
      <c r="I24" s="21">
        <v>0</v>
      </c>
    </row>
    <row r="25" spans="1:9" ht="39.6" customHeight="1" x14ac:dyDescent="0.3">
      <c r="A25" s="103" t="s">
        <v>334</v>
      </c>
      <c r="B25" s="20">
        <v>1</v>
      </c>
      <c r="C25" s="20">
        <v>3</v>
      </c>
      <c r="D25" s="20">
        <v>36</v>
      </c>
      <c r="E25" s="20">
        <v>7</v>
      </c>
      <c r="F25" s="20">
        <v>1</v>
      </c>
      <c r="G25" s="20">
        <v>4</v>
      </c>
      <c r="H25" s="21" t="s">
        <v>335</v>
      </c>
      <c r="I25" s="21">
        <v>2</v>
      </c>
    </row>
    <row r="26" spans="1:9" ht="39.6" customHeight="1" x14ac:dyDescent="0.3">
      <c r="A26" s="103" t="s">
        <v>333</v>
      </c>
      <c r="B26" s="20">
        <v>1</v>
      </c>
      <c r="C26" s="20">
        <v>2</v>
      </c>
      <c r="D26" s="20">
        <v>31</v>
      </c>
      <c r="E26" s="20">
        <v>7</v>
      </c>
      <c r="F26" s="20">
        <v>1</v>
      </c>
      <c r="G26" s="20">
        <v>3</v>
      </c>
      <c r="H26" s="21">
        <v>0</v>
      </c>
      <c r="I26" s="21">
        <v>2</v>
      </c>
    </row>
    <row r="27" spans="1:9" ht="39.6" customHeight="1" x14ac:dyDescent="0.3">
      <c r="A27" s="103" t="s">
        <v>342</v>
      </c>
      <c r="B27" s="20">
        <v>1</v>
      </c>
      <c r="C27" s="20">
        <v>2</v>
      </c>
      <c r="D27" s="20">
        <v>36</v>
      </c>
      <c r="E27" s="20">
        <v>8</v>
      </c>
      <c r="F27" s="20">
        <v>1</v>
      </c>
      <c r="G27" s="20">
        <v>3</v>
      </c>
      <c r="H27" s="21">
        <v>0</v>
      </c>
      <c r="I27" s="21">
        <v>4</v>
      </c>
    </row>
    <row r="28" spans="1:9" ht="39.6" customHeight="1" x14ac:dyDescent="0.3">
      <c r="A28" s="103" t="s">
        <v>358</v>
      </c>
      <c r="B28" s="20">
        <v>1</v>
      </c>
      <c r="C28" s="20">
        <v>3</v>
      </c>
      <c r="D28" s="20">
        <v>31</v>
      </c>
      <c r="E28" s="20">
        <v>8</v>
      </c>
      <c r="F28" s="20">
        <v>1</v>
      </c>
      <c r="G28" s="20">
        <v>3</v>
      </c>
      <c r="H28" s="21">
        <v>0</v>
      </c>
      <c r="I28" s="21">
        <v>4</v>
      </c>
    </row>
    <row r="29" spans="1:9" ht="18.75" customHeight="1" x14ac:dyDescent="0.3">
      <c r="A29" s="179" t="s">
        <v>101</v>
      </c>
      <c r="B29" s="179"/>
      <c r="C29" s="179"/>
      <c r="D29" s="22"/>
      <c r="E29" s="22"/>
      <c r="F29" s="22"/>
      <c r="G29" s="22"/>
    </row>
    <row r="30" spans="1:9" x14ac:dyDescent="0.3">
      <c r="A30" s="180" t="s">
        <v>102</v>
      </c>
      <c r="B30" s="180"/>
      <c r="C30" s="180"/>
      <c r="D30" s="23"/>
      <c r="E30" s="23"/>
      <c r="F30" s="23"/>
      <c r="G30" s="23"/>
    </row>
  </sheetData>
  <sheetProtection selectLockedCells="1" selectUnlockedCells="1"/>
  <mergeCells count="15">
    <mergeCell ref="A29:C29"/>
    <mergeCell ref="A30:C30"/>
    <mergeCell ref="H1:I1"/>
    <mergeCell ref="A2:I2"/>
    <mergeCell ref="H3:I3"/>
    <mergeCell ref="A4:A5"/>
    <mergeCell ref="B4:B5"/>
    <mergeCell ref="C4:C5"/>
    <mergeCell ref="D4:D5"/>
    <mergeCell ref="E4:I4"/>
    <mergeCell ref="E5:E6"/>
    <mergeCell ref="F5:F6"/>
    <mergeCell ref="G5:G6"/>
    <mergeCell ref="H5:H6"/>
    <mergeCell ref="I5:I6"/>
  </mergeCells>
  <phoneticPr fontId="9" type="noConversion"/>
  <printOptions horizontalCentered="1"/>
  <pageMargins left="0.55138888888888893" right="0.55138888888888893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202AF-6CBC-47AF-BAD8-F16E75BA965B}">
  <dimension ref="A1:S27"/>
  <sheetViews>
    <sheetView zoomScale="124" zoomScaleNormal="124" workbookViewId="0">
      <pane ySplit="5" topLeftCell="A25" activePane="bottomLeft" state="frozen"/>
      <selection pane="bottomLeft" activeCell="S27" sqref="S27"/>
    </sheetView>
  </sheetViews>
  <sheetFormatPr defaultColWidth="9" defaultRowHeight="16.2" x14ac:dyDescent="0.3"/>
  <cols>
    <col min="1" max="1" width="8.109375" style="24" customWidth="1"/>
    <col min="2" max="6" width="9.33203125" style="24" customWidth="1"/>
    <col min="7" max="8" width="10.109375" style="24" bestFit="1" customWidth="1"/>
    <col min="9" max="19" width="9.33203125" style="24" customWidth="1"/>
    <col min="20" max="16384" width="9" style="24"/>
  </cols>
  <sheetData>
    <row r="1" spans="1:19" s="25" customFormat="1" ht="15.75" customHeight="1" x14ac:dyDescent="0.25">
      <c r="A1" s="191" t="s">
        <v>103</v>
      </c>
      <c r="B1" s="191"/>
      <c r="R1" s="192" t="s">
        <v>104</v>
      </c>
      <c r="S1" s="192"/>
    </row>
    <row r="2" spans="1:19" ht="48.6" customHeight="1" x14ac:dyDescent="0.3">
      <c r="A2" s="193" t="s">
        <v>105</v>
      </c>
      <c r="B2" s="193"/>
      <c r="C2" s="193"/>
      <c r="D2" s="193"/>
      <c r="E2" s="193"/>
      <c r="F2" s="193"/>
      <c r="G2" s="193"/>
      <c r="H2" s="193"/>
      <c r="I2" s="193"/>
      <c r="J2" s="98"/>
      <c r="K2" s="196" t="s">
        <v>249</v>
      </c>
      <c r="L2" s="196"/>
      <c r="M2" s="196"/>
      <c r="N2" s="196"/>
      <c r="O2" s="196"/>
      <c r="P2" s="196"/>
      <c r="Q2" s="196"/>
      <c r="R2" s="196"/>
      <c r="S2" s="196"/>
    </row>
    <row r="3" spans="1:19" ht="16.5" customHeight="1" x14ac:dyDescent="0.45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8"/>
      <c r="N3" s="27"/>
      <c r="O3" s="27"/>
      <c r="P3" s="27"/>
      <c r="Q3" s="27"/>
      <c r="R3" s="27"/>
      <c r="S3" s="27"/>
    </row>
    <row r="4" spans="1:19" ht="30.75" customHeight="1" x14ac:dyDescent="0.3">
      <c r="A4" s="194" t="s">
        <v>106</v>
      </c>
      <c r="B4" s="195" t="s">
        <v>107</v>
      </c>
      <c r="C4" s="195" t="s">
        <v>108</v>
      </c>
      <c r="D4" s="195" t="s">
        <v>109</v>
      </c>
      <c r="E4" s="195" t="s">
        <v>110</v>
      </c>
      <c r="F4" s="197" t="s">
        <v>111</v>
      </c>
      <c r="G4" s="198" t="s">
        <v>112</v>
      </c>
      <c r="H4" s="198"/>
      <c r="I4" s="198"/>
      <c r="J4" s="199" t="s">
        <v>113</v>
      </c>
      <c r="K4" s="199"/>
      <c r="L4" s="199"/>
      <c r="M4" s="199"/>
      <c r="N4" s="199"/>
      <c r="O4" s="199"/>
      <c r="P4" s="199"/>
      <c r="Q4" s="199"/>
      <c r="R4" s="199"/>
      <c r="S4" s="199"/>
    </row>
    <row r="5" spans="1:19" ht="81" customHeight="1" x14ac:dyDescent="0.3">
      <c r="A5" s="194"/>
      <c r="B5" s="195"/>
      <c r="C5" s="195"/>
      <c r="D5" s="195"/>
      <c r="E5" s="195"/>
      <c r="F5" s="197"/>
      <c r="G5" s="30" t="s">
        <v>114</v>
      </c>
      <c r="H5" s="19" t="s">
        <v>115</v>
      </c>
      <c r="I5" s="31" t="s">
        <v>116</v>
      </c>
      <c r="J5" s="29" t="s">
        <v>117</v>
      </c>
      <c r="K5" s="19" t="s">
        <v>118</v>
      </c>
      <c r="L5" s="29" t="s">
        <v>119</v>
      </c>
      <c r="M5" s="29" t="s">
        <v>120</v>
      </c>
      <c r="N5" s="29" t="s">
        <v>121</v>
      </c>
      <c r="O5" s="29" t="s">
        <v>122</v>
      </c>
      <c r="P5" s="29" t="s">
        <v>123</v>
      </c>
      <c r="Q5" s="29" t="s">
        <v>124</v>
      </c>
      <c r="R5" s="29" t="s">
        <v>125</v>
      </c>
      <c r="S5" s="31" t="s">
        <v>126</v>
      </c>
    </row>
    <row r="6" spans="1:19" ht="39" customHeight="1" x14ac:dyDescent="0.3">
      <c r="A6" s="32" t="s">
        <v>127</v>
      </c>
      <c r="B6" s="33">
        <v>6</v>
      </c>
      <c r="C6" s="33">
        <v>1282</v>
      </c>
      <c r="D6" s="33">
        <v>4129</v>
      </c>
      <c r="E6" s="33">
        <v>599</v>
      </c>
      <c r="F6" s="33">
        <v>4</v>
      </c>
      <c r="G6" s="34">
        <f t="shared" ref="G6:G18" si="0">SUM(H6:I6)</f>
        <v>1524900</v>
      </c>
      <c r="H6" s="35">
        <v>1070000</v>
      </c>
      <c r="I6" s="35">
        <v>454900</v>
      </c>
      <c r="J6" s="36">
        <v>7</v>
      </c>
      <c r="K6" s="36">
        <v>92</v>
      </c>
      <c r="L6" s="36">
        <v>95</v>
      </c>
      <c r="M6" s="36">
        <v>1</v>
      </c>
      <c r="N6" s="36">
        <v>6</v>
      </c>
      <c r="O6" s="36">
        <v>1</v>
      </c>
      <c r="P6" s="36">
        <v>1</v>
      </c>
      <c r="Q6" s="36">
        <v>2</v>
      </c>
      <c r="R6" s="36">
        <v>4</v>
      </c>
      <c r="S6" s="36">
        <v>0</v>
      </c>
    </row>
    <row r="7" spans="1:19" ht="39" customHeight="1" x14ac:dyDescent="0.3">
      <c r="A7" s="37" t="s">
        <v>128</v>
      </c>
      <c r="B7" s="33">
        <v>6</v>
      </c>
      <c r="C7" s="33">
        <v>1282</v>
      </c>
      <c r="D7" s="33">
        <v>4129</v>
      </c>
      <c r="E7" s="33">
        <v>599</v>
      </c>
      <c r="F7" s="33">
        <v>4</v>
      </c>
      <c r="G7" s="34">
        <f t="shared" si="0"/>
        <v>378200</v>
      </c>
      <c r="H7" s="35">
        <v>198000</v>
      </c>
      <c r="I7" s="35">
        <v>180200</v>
      </c>
      <c r="J7" s="36">
        <v>7</v>
      </c>
      <c r="K7" s="36">
        <v>40</v>
      </c>
      <c r="L7" s="36">
        <v>40</v>
      </c>
      <c r="M7" s="36">
        <v>0</v>
      </c>
      <c r="N7" s="36">
        <v>0</v>
      </c>
      <c r="O7" s="36">
        <v>0</v>
      </c>
      <c r="P7" s="36">
        <v>1</v>
      </c>
      <c r="Q7" s="36">
        <v>2</v>
      </c>
      <c r="R7" s="36">
        <v>4</v>
      </c>
      <c r="S7" s="36">
        <v>0</v>
      </c>
    </row>
    <row r="8" spans="1:19" ht="39" customHeight="1" x14ac:dyDescent="0.3">
      <c r="A8" s="37" t="s">
        <v>129</v>
      </c>
      <c r="B8" s="33">
        <v>6</v>
      </c>
      <c r="C8" s="33">
        <v>1415</v>
      </c>
      <c r="D8" s="33">
        <v>3990</v>
      </c>
      <c r="E8" s="33">
        <v>679</v>
      </c>
      <c r="F8" s="33">
        <v>4</v>
      </c>
      <c r="G8" s="34">
        <f t="shared" si="0"/>
        <v>487000</v>
      </c>
      <c r="H8" s="35">
        <v>431400</v>
      </c>
      <c r="I8" s="35">
        <v>55600</v>
      </c>
      <c r="J8" s="36">
        <v>7</v>
      </c>
      <c r="K8" s="38">
        <v>40</v>
      </c>
      <c r="L8" s="36">
        <v>60</v>
      </c>
      <c r="M8" s="36">
        <v>0</v>
      </c>
      <c r="N8" s="36">
        <v>1</v>
      </c>
      <c r="O8" s="36">
        <v>0</v>
      </c>
      <c r="P8" s="36">
        <v>1</v>
      </c>
      <c r="Q8" s="38">
        <v>2</v>
      </c>
      <c r="R8" s="36">
        <v>1</v>
      </c>
      <c r="S8" s="36">
        <v>0</v>
      </c>
    </row>
    <row r="9" spans="1:19" ht="39" customHeight="1" x14ac:dyDescent="0.3">
      <c r="A9" s="37" t="s">
        <v>130</v>
      </c>
      <c r="B9" s="33">
        <v>6</v>
      </c>
      <c r="C9" s="33">
        <v>1390</v>
      </c>
      <c r="D9" s="33">
        <v>3748</v>
      </c>
      <c r="E9" s="33">
        <v>685</v>
      </c>
      <c r="F9" s="33">
        <v>3</v>
      </c>
      <c r="G9" s="34">
        <f t="shared" si="0"/>
        <v>622000</v>
      </c>
      <c r="H9" s="35">
        <v>560000</v>
      </c>
      <c r="I9" s="35">
        <v>62000</v>
      </c>
      <c r="J9" s="36">
        <v>7</v>
      </c>
      <c r="K9" s="38">
        <v>40</v>
      </c>
      <c r="L9" s="36">
        <v>70</v>
      </c>
      <c r="M9" s="36">
        <v>0</v>
      </c>
      <c r="N9" s="36">
        <v>1</v>
      </c>
      <c r="O9" s="36">
        <v>0</v>
      </c>
      <c r="P9" s="36">
        <v>1</v>
      </c>
      <c r="Q9" s="38">
        <v>2</v>
      </c>
      <c r="R9" s="36">
        <v>1</v>
      </c>
      <c r="S9" s="36">
        <v>0</v>
      </c>
    </row>
    <row r="10" spans="1:19" ht="39" customHeight="1" x14ac:dyDescent="0.3">
      <c r="A10" s="37" t="s">
        <v>131</v>
      </c>
      <c r="B10" s="33">
        <v>6</v>
      </c>
      <c r="C10" s="33">
        <v>1420</v>
      </c>
      <c r="D10" s="33">
        <v>3900</v>
      </c>
      <c r="E10" s="33">
        <v>600</v>
      </c>
      <c r="F10" s="33">
        <v>4</v>
      </c>
      <c r="G10" s="34">
        <f t="shared" si="0"/>
        <v>690000</v>
      </c>
      <c r="H10" s="35">
        <v>645000</v>
      </c>
      <c r="I10" s="35">
        <v>45000</v>
      </c>
      <c r="J10" s="36">
        <v>7</v>
      </c>
      <c r="K10" s="38">
        <v>40</v>
      </c>
      <c r="L10" s="36">
        <v>78</v>
      </c>
      <c r="M10" s="36">
        <v>0</v>
      </c>
      <c r="N10" s="36">
        <v>1</v>
      </c>
      <c r="O10" s="36">
        <v>0</v>
      </c>
      <c r="P10" s="36">
        <v>1</v>
      </c>
      <c r="Q10" s="38">
        <v>2</v>
      </c>
      <c r="R10" s="36">
        <v>1</v>
      </c>
      <c r="S10" s="36">
        <v>0</v>
      </c>
    </row>
    <row r="11" spans="1:19" ht="39" customHeight="1" x14ac:dyDescent="0.3">
      <c r="A11" s="37" t="s">
        <v>132</v>
      </c>
      <c r="B11" s="33">
        <v>6</v>
      </c>
      <c r="C11" s="33">
        <v>1406</v>
      </c>
      <c r="D11" s="33">
        <v>3728</v>
      </c>
      <c r="E11" s="33">
        <v>533</v>
      </c>
      <c r="F11" s="33">
        <v>4</v>
      </c>
      <c r="G11" s="34">
        <f t="shared" si="0"/>
        <v>908000</v>
      </c>
      <c r="H11" s="35">
        <v>850000</v>
      </c>
      <c r="I11" s="35">
        <v>58000</v>
      </c>
      <c r="J11" s="36">
        <v>7</v>
      </c>
      <c r="K11" s="38">
        <v>40</v>
      </c>
      <c r="L11" s="36">
        <v>78</v>
      </c>
      <c r="M11" s="36">
        <v>0</v>
      </c>
      <c r="N11" s="36">
        <v>1</v>
      </c>
      <c r="O11" s="36">
        <v>0</v>
      </c>
      <c r="P11" s="36">
        <v>1</v>
      </c>
      <c r="Q11" s="38">
        <v>2</v>
      </c>
      <c r="R11" s="36">
        <v>1</v>
      </c>
      <c r="S11" s="36">
        <v>0</v>
      </c>
    </row>
    <row r="12" spans="1:19" ht="39" customHeight="1" x14ac:dyDescent="0.3">
      <c r="A12" s="33" t="s">
        <v>133</v>
      </c>
      <c r="B12" s="39">
        <v>6</v>
      </c>
      <c r="C12" s="33">
        <v>1452</v>
      </c>
      <c r="D12" s="33">
        <v>3888</v>
      </c>
      <c r="E12" s="33">
        <v>542</v>
      </c>
      <c r="F12" s="33">
        <v>4</v>
      </c>
      <c r="G12" s="34">
        <f t="shared" si="0"/>
        <v>828000</v>
      </c>
      <c r="H12" s="35">
        <v>760000</v>
      </c>
      <c r="I12" s="35">
        <v>68000</v>
      </c>
      <c r="J12" s="36">
        <v>7</v>
      </c>
      <c r="K12" s="38">
        <v>45</v>
      </c>
      <c r="L12" s="36">
        <v>80</v>
      </c>
      <c r="M12" s="36">
        <v>0</v>
      </c>
      <c r="N12" s="36">
        <v>1</v>
      </c>
      <c r="O12" s="36">
        <v>0</v>
      </c>
      <c r="P12" s="36">
        <v>1</v>
      </c>
      <c r="Q12" s="38">
        <v>2</v>
      </c>
      <c r="R12" s="36">
        <v>1</v>
      </c>
      <c r="S12" s="36">
        <v>0</v>
      </c>
    </row>
    <row r="13" spans="1:19" ht="39" customHeight="1" x14ac:dyDescent="0.3">
      <c r="A13" s="37" t="s">
        <v>134</v>
      </c>
      <c r="B13" s="33">
        <v>6</v>
      </c>
      <c r="C13" s="33">
        <v>1508</v>
      </c>
      <c r="D13" s="33">
        <v>4095</v>
      </c>
      <c r="E13" s="33">
        <v>591</v>
      </c>
      <c r="F13" s="33">
        <v>4</v>
      </c>
      <c r="G13" s="34">
        <f t="shared" si="0"/>
        <v>802000</v>
      </c>
      <c r="H13" s="35">
        <v>740000</v>
      </c>
      <c r="I13" s="35">
        <v>62000</v>
      </c>
      <c r="J13" s="36">
        <v>7</v>
      </c>
      <c r="K13" s="38">
        <v>40</v>
      </c>
      <c r="L13" s="36">
        <v>85</v>
      </c>
      <c r="M13" s="36">
        <v>0</v>
      </c>
      <c r="N13" s="36">
        <v>1</v>
      </c>
      <c r="O13" s="36">
        <v>0</v>
      </c>
      <c r="P13" s="36">
        <v>1</v>
      </c>
      <c r="Q13" s="38">
        <v>2</v>
      </c>
      <c r="R13" s="36">
        <v>1</v>
      </c>
      <c r="S13" s="36">
        <v>0</v>
      </c>
    </row>
    <row r="14" spans="1:19" ht="39" customHeight="1" x14ac:dyDescent="0.3">
      <c r="A14" s="37" t="s">
        <v>135</v>
      </c>
      <c r="B14" s="33">
        <v>6</v>
      </c>
      <c r="C14" s="33">
        <v>1508</v>
      </c>
      <c r="D14" s="33">
        <v>4095</v>
      </c>
      <c r="E14" s="33">
        <v>591</v>
      </c>
      <c r="F14" s="33">
        <v>4</v>
      </c>
      <c r="G14" s="34">
        <f t="shared" si="0"/>
        <v>802000</v>
      </c>
      <c r="H14" s="35">
        <v>740000</v>
      </c>
      <c r="I14" s="35">
        <v>62000</v>
      </c>
      <c r="J14" s="36">
        <v>7</v>
      </c>
      <c r="K14" s="38">
        <v>40</v>
      </c>
      <c r="L14" s="36">
        <v>85</v>
      </c>
      <c r="M14" s="36">
        <v>0</v>
      </c>
      <c r="N14" s="36">
        <v>1</v>
      </c>
      <c r="O14" s="36">
        <v>0</v>
      </c>
      <c r="P14" s="36">
        <v>1</v>
      </c>
      <c r="Q14" s="38">
        <v>2</v>
      </c>
      <c r="R14" s="36">
        <v>1</v>
      </c>
      <c r="S14" s="36">
        <v>0</v>
      </c>
    </row>
    <row r="15" spans="1:19" ht="39" customHeight="1" x14ac:dyDescent="0.3">
      <c r="A15" s="37" t="s">
        <v>136</v>
      </c>
      <c r="B15" s="33">
        <v>6</v>
      </c>
      <c r="C15" s="33">
        <v>1508</v>
      </c>
      <c r="D15" s="33">
        <v>4095</v>
      </c>
      <c r="E15" s="33">
        <v>591</v>
      </c>
      <c r="F15" s="33">
        <v>4</v>
      </c>
      <c r="G15" s="34">
        <f t="shared" si="0"/>
        <v>802000</v>
      </c>
      <c r="H15" s="35">
        <v>740000</v>
      </c>
      <c r="I15" s="35">
        <v>62000</v>
      </c>
      <c r="J15" s="36">
        <v>7</v>
      </c>
      <c r="K15" s="38">
        <v>40</v>
      </c>
      <c r="L15" s="36">
        <v>85</v>
      </c>
      <c r="M15" s="36">
        <v>0</v>
      </c>
      <c r="N15" s="36">
        <v>1</v>
      </c>
      <c r="O15" s="36">
        <v>0</v>
      </c>
      <c r="P15" s="36">
        <v>1</v>
      </c>
      <c r="Q15" s="38">
        <v>2</v>
      </c>
      <c r="R15" s="36">
        <v>1</v>
      </c>
      <c r="S15" s="36">
        <v>0</v>
      </c>
    </row>
    <row r="16" spans="1:19" ht="39" customHeight="1" x14ac:dyDescent="0.3">
      <c r="A16" s="37" t="s">
        <v>137</v>
      </c>
      <c r="B16" s="33">
        <v>6</v>
      </c>
      <c r="C16" s="33">
        <v>1508</v>
      </c>
      <c r="D16" s="33">
        <v>4095</v>
      </c>
      <c r="E16" s="33">
        <v>591</v>
      </c>
      <c r="F16" s="33">
        <v>4</v>
      </c>
      <c r="G16" s="34">
        <f t="shared" si="0"/>
        <v>802000</v>
      </c>
      <c r="H16" s="35">
        <v>740000</v>
      </c>
      <c r="I16" s="35">
        <v>62000</v>
      </c>
      <c r="J16" s="36">
        <v>7</v>
      </c>
      <c r="K16" s="38">
        <v>40</v>
      </c>
      <c r="L16" s="36">
        <v>85</v>
      </c>
      <c r="M16" s="36">
        <v>0</v>
      </c>
      <c r="N16" s="36">
        <v>1</v>
      </c>
      <c r="O16" s="36">
        <v>0</v>
      </c>
      <c r="P16" s="36">
        <v>1</v>
      </c>
      <c r="Q16" s="38">
        <v>2</v>
      </c>
      <c r="R16" s="36">
        <v>1</v>
      </c>
      <c r="S16" s="36">
        <v>0</v>
      </c>
    </row>
    <row r="17" spans="1:19" ht="39" customHeight="1" x14ac:dyDescent="0.3">
      <c r="A17" s="97" t="s">
        <v>138</v>
      </c>
      <c r="B17" s="33">
        <v>6</v>
      </c>
      <c r="C17" s="33">
        <v>1508</v>
      </c>
      <c r="D17" s="33">
        <v>4095</v>
      </c>
      <c r="E17" s="33">
        <v>591</v>
      </c>
      <c r="F17" s="33">
        <v>4</v>
      </c>
      <c r="G17" s="34">
        <f t="shared" si="0"/>
        <v>802000</v>
      </c>
      <c r="H17" s="35">
        <v>740000</v>
      </c>
      <c r="I17" s="35">
        <v>62000</v>
      </c>
      <c r="J17" s="36">
        <v>7</v>
      </c>
      <c r="K17" s="38">
        <v>40</v>
      </c>
      <c r="L17" s="36">
        <v>85</v>
      </c>
      <c r="M17" s="36">
        <v>0</v>
      </c>
      <c r="N17" s="36">
        <v>1</v>
      </c>
      <c r="O17" s="36">
        <v>0</v>
      </c>
      <c r="P17" s="36">
        <v>1</v>
      </c>
      <c r="Q17" s="38">
        <v>2</v>
      </c>
      <c r="R17" s="36">
        <v>1</v>
      </c>
      <c r="S17" s="36">
        <v>0</v>
      </c>
    </row>
    <row r="18" spans="1:19" ht="39" customHeight="1" x14ac:dyDescent="0.3">
      <c r="A18" s="97" t="s">
        <v>139</v>
      </c>
      <c r="B18" s="33">
        <v>6</v>
      </c>
      <c r="C18" s="33">
        <v>1453</v>
      </c>
      <c r="D18" s="33">
        <v>3589</v>
      </c>
      <c r="E18" s="33">
        <v>591</v>
      </c>
      <c r="F18" s="33">
        <v>4</v>
      </c>
      <c r="G18" s="34">
        <f t="shared" si="0"/>
        <v>802000</v>
      </c>
      <c r="H18" s="35">
        <v>740000</v>
      </c>
      <c r="I18" s="35">
        <v>62000</v>
      </c>
      <c r="J18" s="36">
        <v>7</v>
      </c>
      <c r="K18" s="38">
        <v>40</v>
      </c>
      <c r="L18" s="36">
        <v>85</v>
      </c>
      <c r="M18" s="36">
        <v>0</v>
      </c>
      <c r="N18" s="36">
        <v>1</v>
      </c>
      <c r="O18" s="36">
        <v>0</v>
      </c>
      <c r="P18" s="36">
        <v>1</v>
      </c>
      <c r="Q18" s="38">
        <v>2</v>
      </c>
      <c r="R18" s="36">
        <v>1</v>
      </c>
      <c r="S18" s="36">
        <v>0</v>
      </c>
    </row>
    <row r="19" spans="1:19" ht="39" customHeight="1" x14ac:dyDescent="0.3">
      <c r="A19" s="97" t="s">
        <v>140</v>
      </c>
      <c r="B19" s="33">
        <v>6</v>
      </c>
      <c r="C19" s="33">
        <v>1558</v>
      </c>
      <c r="D19" s="33">
        <v>3954</v>
      </c>
      <c r="E19" s="33">
        <v>643</v>
      </c>
      <c r="F19" s="33">
        <v>3</v>
      </c>
      <c r="G19" s="34">
        <v>2966831</v>
      </c>
      <c r="H19" s="35">
        <v>2328040</v>
      </c>
      <c r="I19" s="35">
        <v>78037</v>
      </c>
      <c r="J19" s="36">
        <v>6</v>
      </c>
      <c r="K19" s="38">
        <v>40</v>
      </c>
      <c r="L19" s="36">
        <v>85</v>
      </c>
      <c r="M19" s="36">
        <v>0</v>
      </c>
      <c r="N19" s="36">
        <v>1</v>
      </c>
      <c r="O19" s="36">
        <v>0</v>
      </c>
      <c r="P19" s="36">
        <v>1</v>
      </c>
      <c r="Q19" s="38">
        <v>2</v>
      </c>
      <c r="R19" s="36">
        <v>1</v>
      </c>
      <c r="S19" s="36">
        <v>0</v>
      </c>
    </row>
    <row r="20" spans="1:19" ht="39" customHeight="1" x14ac:dyDescent="0.3">
      <c r="A20" s="97" t="s">
        <v>141</v>
      </c>
      <c r="B20" s="33">
        <v>6</v>
      </c>
      <c r="C20" s="33">
        <v>1558</v>
      </c>
      <c r="D20" s="33">
        <v>3954</v>
      </c>
      <c r="E20" s="33">
        <v>643</v>
      </c>
      <c r="F20" s="33">
        <v>3</v>
      </c>
      <c r="G20" s="34">
        <v>1905990</v>
      </c>
      <c r="H20" s="35">
        <v>1798000</v>
      </c>
      <c r="I20" s="35">
        <v>107990</v>
      </c>
      <c r="J20" s="36">
        <v>6</v>
      </c>
      <c r="K20" s="38">
        <v>0</v>
      </c>
      <c r="L20" s="36">
        <v>18</v>
      </c>
      <c r="M20" s="36">
        <v>0</v>
      </c>
      <c r="N20" s="36">
        <v>1</v>
      </c>
      <c r="O20" s="36">
        <v>0</v>
      </c>
      <c r="P20" s="36">
        <v>1</v>
      </c>
      <c r="Q20" s="38">
        <v>2</v>
      </c>
      <c r="R20" s="36">
        <v>1</v>
      </c>
      <c r="S20" s="36">
        <v>0</v>
      </c>
    </row>
    <row r="21" spans="1:19" ht="39" customHeight="1" x14ac:dyDescent="0.3">
      <c r="A21" s="97" t="s">
        <v>297</v>
      </c>
      <c r="B21" s="33">
        <v>6</v>
      </c>
      <c r="C21" s="33">
        <v>1441</v>
      </c>
      <c r="D21" s="33">
        <v>3526</v>
      </c>
      <c r="E21" s="33">
        <v>602</v>
      </c>
      <c r="F21" s="33">
        <v>2</v>
      </c>
      <c r="G21" s="34">
        <v>3106002</v>
      </c>
      <c r="H21" s="35">
        <v>2637170</v>
      </c>
      <c r="I21" s="35">
        <v>468832</v>
      </c>
      <c r="J21" s="36">
        <v>5</v>
      </c>
      <c r="K21" s="38">
        <v>5</v>
      </c>
      <c r="L21" s="36">
        <v>18</v>
      </c>
      <c r="M21" s="36">
        <v>1</v>
      </c>
      <c r="N21" s="36">
        <v>0</v>
      </c>
      <c r="O21" s="36">
        <v>3</v>
      </c>
      <c r="P21" s="36">
        <v>0</v>
      </c>
      <c r="Q21" s="38">
        <v>1</v>
      </c>
      <c r="R21" s="36">
        <v>0</v>
      </c>
      <c r="S21" s="36">
        <v>0</v>
      </c>
    </row>
    <row r="22" spans="1:19" ht="30.75" customHeight="1" x14ac:dyDescent="0.3">
      <c r="A22" s="114" t="s">
        <v>298</v>
      </c>
      <c r="B22" s="108">
        <v>6</v>
      </c>
      <c r="C22" s="113">
        <v>1423</v>
      </c>
      <c r="D22" s="113">
        <v>3499</v>
      </c>
      <c r="E22" s="113">
        <v>598</v>
      </c>
      <c r="F22" s="113">
        <v>3</v>
      </c>
      <c r="G22" s="115">
        <v>3515218</v>
      </c>
      <c r="H22" s="115">
        <v>2826970</v>
      </c>
      <c r="I22" s="115">
        <v>688248</v>
      </c>
      <c r="J22" s="25">
        <v>7</v>
      </c>
      <c r="K22" s="25">
        <v>0</v>
      </c>
      <c r="L22" s="25">
        <v>18</v>
      </c>
      <c r="M22" s="25">
        <v>1</v>
      </c>
      <c r="N22" s="25">
        <v>0</v>
      </c>
      <c r="O22" s="25">
        <v>2</v>
      </c>
      <c r="P22" s="25">
        <v>1</v>
      </c>
      <c r="Q22" s="25">
        <v>1</v>
      </c>
      <c r="R22" s="25">
        <v>2</v>
      </c>
      <c r="S22" s="25">
        <v>0</v>
      </c>
    </row>
    <row r="23" spans="1:19" ht="27.6" x14ac:dyDescent="0.3">
      <c r="A23" s="118" t="s">
        <v>304</v>
      </c>
      <c r="B23" s="117">
        <v>6</v>
      </c>
      <c r="C23" s="121">
        <v>1422</v>
      </c>
      <c r="D23" s="121">
        <v>3489</v>
      </c>
      <c r="E23" s="119" t="s">
        <v>305</v>
      </c>
      <c r="F23" s="119">
        <v>3</v>
      </c>
      <c r="G23" s="120">
        <v>3142148</v>
      </c>
      <c r="H23" s="120">
        <v>2589545</v>
      </c>
      <c r="I23" s="116">
        <v>552603</v>
      </c>
      <c r="J23" s="116">
        <v>7</v>
      </c>
      <c r="K23" s="116">
        <f>-L23</f>
        <v>-18</v>
      </c>
      <c r="L23" s="116">
        <v>18</v>
      </c>
      <c r="M23" s="116">
        <v>1</v>
      </c>
      <c r="N23" s="116">
        <v>0</v>
      </c>
      <c r="O23" s="116">
        <v>2</v>
      </c>
      <c r="P23" s="116">
        <v>1</v>
      </c>
      <c r="Q23" s="116">
        <v>1</v>
      </c>
      <c r="R23" s="116">
        <v>2</v>
      </c>
      <c r="S23" s="116">
        <f>-U23</f>
        <v>0</v>
      </c>
    </row>
    <row r="24" spans="1:19" ht="27.6" x14ac:dyDescent="0.3">
      <c r="A24" s="118" t="s">
        <v>321</v>
      </c>
      <c r="B24" s="117">
        <v>6</v>
      </c>
      <c r="C24" s="121">
        <v>1438</v>
      </c>
      <c r="D24" s="121">
        <v>3437</v>
      </c>
      <c r="E24" s="119" t="s">
        <v>322</v>
      </c>
      <c r="F24" s="119">
        <v>3</v>
      </c>
      <c r="G24" s="57">
        <v>2805465</v>
      </c>
      <c r="H24" s="57">
        <v>2375811</v>
      </c>
      <c r="I24" s="57">
        <v>429654</v>
      </c>
      <c r="J24" s="116">
        <v>7</v>
      </c>
      <c r="K24" s="25">
        <v>0</v>
      </c>
      <c r="L24" s="116">
        <v>18</v>
      </c>
      <c r="M24" s="25">
        <v>0</v>
      </c>
      <c r="N24" s="116">
        <v>0</v>
      </c>
      <c r="O24" s="116">
        <v>2</v>
      </c>
      <c r="P24" s="116">
        <v>1</v>
      </c>
      <c r="Q24" s="116">
        <v>2</v>
      </c>
      <c r="R24" s="116">
        <f>-T24</f>
        <v>0</v>
      </c>
      <c r="S24" s="116">
        <f>-U24</f>
        <v>0</v>
      </c>
    </row>
    <row r="25" spans="1:19" ht="27.6" x14ac:dyDescent="0.3">
      <c r="A25" s="114" t="s">
        <v>328</v>
      </c>
      <c r="B25" s="108">
        <v>6</v>
      </c>
      <c r="C25" s="127" t="s">
        <v>329</v>
      </c>
      <c r="D25" s="127" t="s">
        <v>330</v>
      </c>
      <c r="E25" s="127">
        <v>699</v>
      </c>
      <c r="F25" s="127">
        <v>3</v>
      </c>
      <c r="G25" s="126">
        <v>2167184</v>
      </c>
      <c r="H25" s="126">
        <v>1804597</v>
      </c>
      <c r="I25" s="126">
        <v>362587</v>
      </c>
      <c r="J25" s="126">
        <v>7</v>
      </c>
      <c r="K25" s="126"/>
      <c r="L25" s="126">
        <v>18</v>
      </c>
      <c r="M25" s="126">
        <v>0</v>
      </c>
      <c r="N25" s="125">
        <v>0</v>
      </c>
      <c r="O25" s="126">
        <v>2</v>
      </c>
      <c r="P25" s="126">
        <v>1</v>
      </c>
      <c r="Q25" s="126">
        <v>1</v>
      </c>
      <c r="R25" s="126">
        <v>1</v>
      </c>
      <c r="S25" s="125">
        <f>-U25</f>
        <v>0</v>
      </c>
    </row>
    <row r="26" spans="1:19" ht="27.6" x14ac:dyDescent="0.3">
      <c r="A26" s="114" t="s">
        <v>343</v>
      </c>
      <c r="B26" s="108">
        <v>6</v>
      </c>
      <c r="C26" s="127" t="s">
        <v>346</v>
      </c>
      <c r="D26" s="127" t="s">
        <v>344</v>
      </c>
      <c r="E26" s="127" t="s">
        <v>345</v>
      </c>
      <c r="F26" s="127">
        <v>3</v>
      </c>
      <c r="G26" s="126">
        <v>7470462</v>
      </c>
      <c r="H26" s="126">
        <v>6140473</v>
      </c>
      <c r="I26" s="126">
        <v>1329989</v>
      </c>
      <c r="J26" s="126">
        <v>7</v>
      </c>
      <c r="K26" s="126"/>
      <c r="L26" s="126">
        <v>18</v>
      </c>
      <c r="M26" s="126">
        <v>1</v>
      </c>
      <c r="N26" s="128" t="s">
        <v>306</v>
      </c>
      <c r="O26" s="126">
        <v>2</v>
      </c>
      <c r="P26" s="126">
        <v>1</v>
      </c>
      <c r="Q26" s="126">
        <v>1</v>
      </c>
      <c r="R26" s="126">
        <v>1</v>
      </c>
      <c r="S26" s="125">
        <f>-U26</f>
        <v>0</v>
      </c>
    </row>
    <row r="27" spans="1:19" ht="27.6" x14ac:dyDescent="0.3">
      <c r="A27" s="114" t="s">
        <v>356</v>
      </c>
      <c r="B27" s="108">
        <v>6</v>
      </c>
      <c r="C27" s="127" t="s">
        <v>346</v>
      </c>
      <c r="D27" s="127" t="s">
        <v>344</v>
      </c>
      <c r="E27" s="127" t="s">
        <v>357</v>
      </c>
      <c r="F27" s="127">
        <v>3</v>
      </c>
      <c r="G27" s="126">
        <v>7692782</v>
      </c>
      <c r="H27" s="126">
        <v>6865197</v>
      </c>
      <c r="I27" s="126">
        <v>807585</v>
      </c>
      <c r="J27" s="126">
        <v>7</v>
      </c>
      <c r="K27" s="126"/>
      <c r="L27" s="126">
        <v>29</v>
      </c>
      <c r="M27" s="126">
        <v>0</v>
      </c>
      <c r="N27" s="128" t="s">
        <v>306</v>
      </c>
      <c r="O27" s="126">
        <v>3</v>
      </c>
      <c r="P27" s="126">
        <v>3</v>
      </c>
      <c r="Q27" s="126">
        <v>0</v>
      </c>
      <c r="R27" s="126">
        <v>0</v>
      </c>
      <c r="S27" s="125">
        <f>-U27</f>
        <v>0</v>
      </c>
    </row>
  </sheetData>
  <sheetProtection selectLockedCells="1" selectUnlockedCells="1"/>
  <mergeCells count="12">
    <mergeCell ref="A1:B1"/>
    <mergeCell ref="R1:S1"/>
    <mergeCell ref="A2:I2"/>
    <mergeCell ref="A4:A5"/>
    <mergeCell ref="B4:B5"/>
    <mergeCell ref="C4:C5"/>
    <mergeCell ref="D4:D5"/>
    <mergeCell ref="K2:S2"/>
    <mergeCell ref="E4:E5"/>
    <mergeCell ref="F4:F5"/>
    <mergeCell ref="G4:I4"/>
    <mergeCell ref="J4:S4"/>
  </mergeCells>
  <phoneticPr fontId="9" type="noConversion"/>
  <printOptions horizontalCentered="1"/>
  <pageMargins left="0.51181102362204722" right="0.51181102362204722" top="0.55118110236220474" bottom="0.55118110236220474" header="0.51181102362204722" footer="0.51181102362204722"/>
  <pageSetup paperSize="9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7E126-17E7-46F1-9F82-C0880DF5C5B7}">
  <dimension ref="A1:X24"/>
  <sheetViews>
    <sheetView zoomScale="83" zoomScaleNormal="83" workbookViewId="0">
      <pane ySplit="10" topLeftCell="A21" activePane="bottomLeft" state="frozen"/>
      <selection pane="bottomLeft" activeCell="A24" sqref="A24"/>
    </sheetView>
  </sheetViews>
  <sheetFormatPr defaultRowHeight="16.2" x14ac:dyDescent="0.3"/>
  <cols>
    <col min="1" max="1" width="11" customWidth="1"/>
    <col min="2" max="7" width="13.6640625" customWidth="1"/>
    <col min="8" max="10" width="15.33203125" customWidth="1"/>
    <col min="11" max="11" width="13.6640625" customWidth="1"/>
    <col min="12" max="12" width="10.6640625" customWidth="1"/>
    <col min="13" max="13" width="9.88671875" customWidth="1"/>
    <col min="14" max="23" width="13.6640625" customWidth="1"/>
  </cols>
  <sheetData>
    <row r="1" spans="1:24" x14ac:dyDescent="0.3">
      <c r="A1" s="40" t="s">
        <v>142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41" t="s">
        <v>143</v>
      </c>
    </row>
    <row r="2" spans="1:24" ht="43.2" customHeight="1" x14ac:dyDescent="0.3">
      <c r="A2" s="205" t="s">
        <v>144</v>
      </c>
      <c r="B2" s="205"/>
      <c r="C2" s="205"/>
      <c r="D2" s="205"/>
      <c r="E2" s="205"/>
      <c r="F2" s="205"/>
      <c r="G2" s="206" t="s">
        <v>145</v>
      </c>
      <c r="H2" s="206"/>
      <c r="I2" s="206"/>
      <c r="J2" s="206"/>
      <c r="K2" s="206"/>
      <c r="L2" s="206"/>
      <c r="M2" s="205" t="s">
        <v>144</v>
      </c>
      <c r="N2" s="205"/>
      <c r="O2" s="205"/>
      <c r="P2" s="205"/>
      <c r="Q2" s="205"/>
      <c r="R2" s="205"/>
      <c r="S2" s="206" t="s">
        <v>145</v>
      </c>
      <c r="T2" s="206"/>
      <c r="U2" s="206"/>
      <c r="V2" s="206"/>
      <c r="W2" s="206"/>
      <c r="X2" s="206"/>
    </row>
    <row r="3" spans="1:24" ht="12" customHeight="1" x14ac:dyDescent="0.3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43"/>
    </row>
    <row r="4" spans="1:24" ht="16.5" customHeight="1" x14ac:dyDescent="0.3">
      <c r="A4" s="168" t="s">
        <v>146</v>
      </c>
      <c r="B4" s="202" t="s">
        <v>147</v>
      </c>
      <c r="C4" s="203" t="s">
        <v>148</v>
      </c>
      <c r="D4" s="207" t="s">
        <v>149</v>
      </c>
      <c r="E4" s="207" t="s">
        <v>150</v>
      </c>
      <c r="F4" s="202" t="s">
        <v>151</v>
      </c>
      <c r="G4" s="204" t="s">
        <v>152</v>
      </c>
      <c r="H4" s="200" t="s">
        <v>153</v>
      </c>
      <c r="I4" s="200"/>
      <c r="J4" s="201"/>
      <c r="K4" s="208" t="s">
        <v>154</v>
      </c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45"/>
      <c r="W4" s="46"/>
    </row>
    <row r="5" spans="1:24" x14ac:dyDescent="0.3">
      <c r="A5" s="168"/>
      <c r="B5" s="202"/>
      <c r="C5" s="203"/>
      <c r="D5" s="207"/>
      <c r="E5" s="207"/>
      <c r="F5" s="202"/>
      <c r="G5" s="204"/>
      <c r="H5" s="200"/>
      <c r="I5" s="200"/>
      <c r="J5" s="201"/>
      <c r="K5" s="208" t="s">
        <v>155</v>
      </c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45"/>
      <c r="W5" s="46"/>
    </row>
    <row r="6" spans="1:24" ht="16.5" customHeight="1" x14ac:dyDescent="0.3">
      <c r="A6" s="168"/>
      <c r="B6" s="202"/>
      <c r="C6" s="203"/>
      <c r="D6" s="207"/>
      <c r="E6" s="207"/>
      <c r="F6" s="202"/>
      <c r="G6" s="204"/>
      <c r="H6" s="200" t="s">
        <v>156</v>
      </c>
      <c r="I6" s="200"/>
      <c r="J6" s="201"/>
      <c r="K6" s="212" t="s">
        <v>157</v>
      </c>
      <c r="L6" s="204" t="s">
        <v>272</v>
      </c>
      <c r="M6" s="204" t="s">
        <v>158</v>
      </c>
      <c r="N6" s="204" t="s">
        <v>159</v>
      </c>
      <c r="O6" s="204" t="s">
        <v>160</v>
      </c>
      <c r="P6" s="204" t="s">
        <v>161</v>
      </c>
      <c r="Q6" s="204" t="s">
        <v>162</v>
      </c>
      <c r="R6" s="204"/>
      <c r="S6" s="204" t="s">
        <v>163</v>
      </c>
      <c r="T6" s="204" t="s">
        <v>164</v>
      </c>
      <c r="U6" s="204" t="s">
        <v>165</v>
      </c>
      <c r="V6" s="210" t="s">
        <v>166</v>
      </c>
      <c r="W6" s="210"/>
    </row>
    <row r="7" spans="1:24" ht="16.5" customHeight="1" x14ac:dyDescent="0.3">
      <c r="A7" s="168"/>
      <c r="B7" s="202"/>
      <c r="C7" s="203" t="s">
        <v>167</v>
      </c>
      <c r="D7" s="207"/>
      <c r="E7" s="207"/>
      <c r="F7" s="202"/>
      <c r="G7" s="204"/>
      <c r="H7" s="203" t="s">
        <v>27</v>
      </c>
      <c r="I7" s="207" t="s">
        <v>168</v>
      </c>
      <c r="J7" s="209" t="s">
        <v>169</v>
      </c>
      <c r="K7" s="212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10"/>
      <c r="W7" s="210"/>
    </row>
    <row r="8" spans="1:24" x14ac:dyDescent="0.3">
      <c r="A8" s="168"/>
      <c r="B8" s="202"/>
      <c r="C8" s="203"/>
      <c r="D8" s="207"/>
      <c r="E8" s="207"/>
      <c r="F8" s="202"/>
      <c r="G8" s="204"/>
      <c r="H8" s="203"/>
      <c r="I8" s="207"/>
      <c r="J8" s="209"/>
      <c r="K8" s="212"/>
      <c r="L8" s="204"/>
      <c r="M8" s="204"/>
      <c r="N8" s="204"/>
      <c r="O8" s="204"/>
      <c r="P8" s="204"/>
      <c r="Q8" s="204"/>
      <c r="R8" s="204"/>
      <c r="S8" s="204"/>
      <c r="T8" s="204"/>
      <c r="U8" s="204"/>
      <c r="V8" s="210"/>
      <c r="W8" s="210"/>
    </row>
    <row r="9" spans="1:24" ht="24.75" customHeight="1" x14ac:dyDescent="0.3">
      <c r="A9" s="168"/>
      <c r="B9" s="44" t="s">
        <v>170</v>
      </c>
      <c r="C9" s="44" t="s">
        <v>171</v>
      </c>
      <c r="D9" s="44" t="s">
        <v>172</v>
      </c>
      <c r="E9" s="44" t="s">
        <v>172</v>
      </c>
      <c r="F9" s="44" t="s">
        <v>172</v>
      </c>
      <c r="G9" s="204"/>
      <c r="H9" s="203"/>
      <c r="I9" s="207"/>
      <c r="J9" s="209"/>
      <c r="K9" s="212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10"/>
      <c r="W9" s="210"/>
    </row>
    <row r="10" spans="1:24" ht="120" customHeight="1" x14ac:dyDescent="0.3">
      <c r="A10" s="168"/>
      <c r="B10" s="47" t="s">
        <v>173</v>
      </c>
      <c r="C10" s="47" t="s">
        <v>174</v>
      </c>
      <c r="D10" s="47" t="s">
        <v>175</v>
      </c>
      <c r="E10" s="47" t="s">
        <v>176</v>
      </c>
      <c r="F10" s="47" t="s">
        <v>177</v>
      </c>
      <c r="G10" s="47" t="s">
        <v>178</v>
      </c>
      <c r="H10" s="48" t="s">
        <v>179</v>
      </c>
      <c r="I10" s="49" t="s">
        <v>180</v>
      </c>
      <c r="J10" s="104" t="s">
        <v>181</v>
      </c>
      <c r="K10" s="50" t="s">
        <v>182</v>
      </c>
      <c r="L10" s="47" t="s">
        <v>270</v>
      </c>
      <c r="M10" s="47" t="s">
        <v>183</v>
      </c>
      <c r="N10" s="51" t="s">
        <v>184</v>
      </c>
      <c r="O10" s="51" t="s">
        <v>185</v>
      </c>
      <c r="P10" s="47" t="s">
        <v>186</v>
      </c>
      <c r="Q10" s="47" t="s">
        <v>187</v>
      </c>
      <c r="R10" s="47" t="s">
        <v>188</v>
      </c>
      <c r="S10" s="47" t="s">
        <v>189</v>
      </c>
      <c r="T10" s="47" t="s">
        <v>190</v>
      </c>
      <c r="U10" s="47" t="s">
        <v>191</v>
      </c>
      <c r="V10" s="52" t="s">
        <v>192</v>
      </c>
      <c r="W10" s="53" t="s">
        <v>193</v>
      </c>
    </row>
    <row r="11" spans="1:24" ht="36" customHeight="1" x14ac:dyDescent="0.3">
      <c r="A11" s="54" t="s">
        <v>135</v>
      </c>
      <c r="B11" s="55">
        <v>6</v>
      </c>
      <c r="C11" s="55">
        <v>1505</v>
      </c>
      <c r="D11" s="55">
        <v>3957</v>
      </c>
      <c r="E11" s="55">
        <v>0</v>
      </c>
      <c r="F11" s="55">
        <v>607</v>
      </c>
      <c r="G11" s="55">
        <v>4</v>
      </c>
      <c r="H11" s="55">
        <f>I11+J11</f>
        <v>765000</v>
      </c>
      <c r="I11" s="55">
        <v>700000</v>
      </c>
      <c r="J11" s="55">
        <v>65000</v>
      </c>
      <c r="K11" s="55">
        <v>7</v>
      </c>
      <c r="L11" s="55">
        <v>45</v>
      </c>
      <c r="M11" s="55">
        <v>120</v>
      </c>
      <c r="N11" s="55">
        <v>0</v>
      </c>
      <c r="O11" s="55">
        <v>1</v>
      </c>
      <c r="P11" s="55">
        <v>1</v>
      </c>
      <c r="Q11" s="55">
        <v>1</v>
      </c>
      <c r="R11" s="55">
        <v>0</v>
      </c>
      <c r="S11" s="55">
        <v>2</v>
      </c>
      <c r="T11" s="55">
        <v>1</v>
      </c>
      <c r="U11" s="55">
        <v>0</v>
      </c>
      <c r="V11" s="55">
        <v>0</v>
      </c>
      <c r="W11" s="55">
        <v>0</v>
      </c>
    </row>
    <row r="12" spans="1:24" ht="36" customHeight="1" x14ac:dyDescent="0.3">
      <c r="A12" s="56" t="s">
        <v>136</v>
      </c>
      <c r="B12" s="57">
        <v>6</v>
      </c>
      <c r="C12" s="57">
        <v>1375</v>
      </c>
      <c r="D12" s="57">
        <v>3982</v>
      </c>
      <c r="E12" s="57">
        <v>74</v>
      </c>
      <c r="F12" s="57">
        <v>606</v>
      </c>
      <c r="G12" s="57">
        <v>3</v>
      </c>
      <c r="H12" s="57">
        <f>I12+J12</f>
        <v>658425</v>
      </c>
      <c r="I12" s="57">
        <v>632256</v>
      </c>
      <c r="J12" s="57">
        <v>26169</v>
      </c>
      <c r="K12" s="57">
        <v>6</v>
      </c>
      <c r="L12" s="57">
        <v>112</v>
      </c>
      <c r="M12" s="57">
        <v>300</v>
      </c>
      <c r="N12" s="57">
        <v>0</v>
      </c>
      <c r="O12" s="57">
        <v>1</v>
      </c>
      <c r="P12" s="57">
        <v>1</v>
      </c>
      <c r="Q12" s="57">
        <v>0</v>
      </c>
      <c r="R12" s="57">
        <v>26</v>
      </c>
      <c r="S12" s="57">
        <v>3</v>
      </c>
      <c r="T12" s="57">
        <v>0</v>
      </c>
      <c r="U12" s="57">
        <v>0</v>
      </c>
      <c r="V12" s="57">
        <v>50</v>
      </c>
      <c r="W12" s="57">
        <v>0</v>
      </c>
    </row>
    <row r="13" spans="1:24" ht="36" customHeight="1" x14ac:dyDescent="0.3">
      <c r="A13" s="56" t="s">
        <v>137</v>
      </c>
      <c r="B13" s="57">
        <v>6</v>
      </c>
      <c r="C13" s="57">
        <v>1363</v>
      </c>
      <c r="D13" s="57">
        <v>3926</v>
      </c>
      <c r="E13" s="57">
        <v>64</v>
      </c>
      <c r="F13" s="57">
        <v>616</v>
      </c>
      <c r="G13" s="57">
        <v>3</v>
      </c>
      <c r="H13" s="57">
        <f>I13+J13</f>
        <v>1487783</v>
      </c>
      <c r="I13" s="57">
        <v>1409746</v>
      </c>
      <c r="J13" s="57">
        <v>78037</v>
      </c>
      <c r="K13" s="57">
        <v>7</v>
      </c>
      <c r="L13" s="57">
        <v>234</v>
      </c>
      <c r="M13" s="57">
        <v>81</v>
      </c>
      <c r="N13" s="57">
        <v>0</v>
      </c>
      <c r="O13" s="57">
        <v>1</v>
      </c>
      <c r="P13" s="57">
        <v>2</v>
      </c>
      <c r="Q13" s="57">
        <v>3</v>
      </c>
      <c r="R13" s="57">
        <v>135</v>
      </c>
      <c r="S13" s="57">
        <v>0</v>
      </c>
      <c r="T13" s="57">
        <v>0</v>
      </c>
      <c r="U13" s="57">
        <v>0</v>
      </c>
      <c r="V13" s="57">
        <v>510</v>
      </c>
      <c r="W13" s="57" t="s">
        <v>194</v>
      </c>
      <c r="X13" s="58"/>
    </row>
    <row r="14" spans="1:24" ht="36" customHeight="1" x14ac:dyDescent="0.3">
      <c r="A14" s="90" t="s">
        <v>138</v>
      </c>
      <c r="B14" s="57">
        <v>6</v>
      </c>
      <c r="C14" s="57">
        <v>1363</v>
      </c>
      <c r="D14" s="57">
        <v>3926</v>
      </c>
      <c r="E14" s="57">
        <v>64</v>
      </c>
      <c r="F14" s="57">
        <v>616</v>
      </c>
      <c r="G14" s="57">
        <v>3</v>
      </c>
      <c r="H14" s="57">
        <f>I14+J14</f>
        <v>1487783</v>
      </c>
      <c r="I14" s="57">
        <v>1409746</v>
      </c>
      <c r="J14" s="57">
        <v>78037</v>
      </c>
      <c r="K14" s="57">
        <v>7</v>
      </c>
      <c r="L14" s="57">
        <v>234</v>
      </c>
      <c r="M14" s="57">
        <v>81</v>
      </c>
      <c r="N14" s="57">
        <v>0</v>
      </c>
      <c r="O14" s="57">
        <v>1</v>
      </c>
      <c r="P14" s="57">
        <v>2</v>
      </c>
      <c r="Q14" s="57">
        <v>3</v>
      </c>
      <c r="R14" s="57">
        <v>135</v>
      </c>
      <c r="S14" s="57">
        <v>0</v>
      </c>
      <c r="T14" s="57">
        <v>0</v>
      </c>
      <c r="U14" s="57">
        <v>0</v>
      </c>
      <c r="V14" s="57">
        <v>510</v>
      </c>
      <c r="W14" s="57" t="s">
        <v>194</v>
      </c>
      <c r="X14" s="58"/>
    </row>
    <row r="15" spans="1:24" ht="36" customHeight="1" x14ac:dyDescent="0.3">
      <c r="A15" s="90" t="s">
        <v>139</v>
      </c>
      <c r="B15" s="57">
        <v>6</v>
      </c>
      <c r="C15" s="57">
        <v>1453</v>
      </c>
      <c r="D15" s="57">
        <v>3589</v>
      </c>
      <c r="E15" s="57">
        <v>64</v>
      </c>
      <c r="F15" s="57">
        <v>616</v>
      </c>
      <c r="G15" s="57">
        <v>3</v>
      </c>
      <c r="H15" s="57">
        <f>I15+J15</f>
        <v>1487783</v>
      </c>
      <c r="I15" s="57">
        <v>1409746</v>
      </c>
      <c r="J15" s="57">
        <v>78037</v>
      </c>
      <c r="K15" s="57">
        <v>7</v>
      </c>
      <c r="L15" s="57">
        <v>234</v>
      </c>
      <c r="M15" s="57">
        <v>81</v>
      </c>
      <c r="N15" s="57">
        <v>0</v>
      </c>
      <c r="O15" s="57">
        <v>1</v>
      </c>
      <c r="P15" s="57">
        <v>2</v>
      </c>
      <c r="Q15" s="57">
        <v>3</v>
      </c>
      <c r="R15" s="57">
        <v>135</v>
      </c>
      <c r="S15" s="57">
        <v>0</v>
      </c>
      <c r="T15" s="57">
        <v>0</v>
      </c>
      <c r="U15" s="57">
        <v>0</v>
      </c>
      <c r="V15" s="57">
        <v>510</v>
      </c>
      <c r="W15" s="57" t="s">
        <v>194</v>
      </c>
      <c r="X15" s="58"/>
    </row>
    <row r="16" spans="1:24" ht="36" customHeight="1" x14ac:dyDescent="0.3">
      <c r="A16" s="90" t="s">
        <v>140</v>
      </c>
      <c r="B16" s="57">
        <v>6</v>
      </c>
      <c r="C16" s="57">
        <v>1558</v>
      </c>
      <c r="D16" s="57">
        <v>3954</v>
      </c>
      <c r="E16" s="57">
        <v>65</v>
      </c>
      <c r="F16" s="57">
        <v>643</v>
      </c>
      <c r="G16" s="57">
        <v>3</v>
      </c>
      <c r="H16" s="57">
        <v>2966831</v>
      </c>
      <c r="I16" s="57">
        <v>2328040</v>
      </c>
      <c r="J16" s="57">
        <v>78037</v>
      </c>
      <c r="K16" s="57">
        <v>6</v>
      </c>
      <c r="L16" s="57">
        <v>16</v>
      </c>
      <c r="M16" s="57">
        <v>2</v>
      </c>
      <c r="N16" s="57">
        <v>0</v>
      </c>
      <c r="O16" s="57">
        <v>1</v>
      </c>
      <c r="P16" s="57">
        <v>2</v>
      </c>
      <c r="Q16" s="57">
        <v>3</v>
      </c>
      <c r="R16" s="57">
        <v>133</v>
      </c>
      <c r="S16" s="57">
        <v>0</v>
      </c>
      <c r="T16" s="57">
        <v>0</v>
      </c>
      <c r="U16" s="57">
        <v>0</v>
      </c>
      <c r="V16" s="57">
        <v>510</v>
      </c>
      <c r="W16" s="57" t="s">
        <v>194</v>
      </c>
      <c r="X16" s="58"/>
    </row>
    <row r="17" spans="1:24" ht="36" customHeight="1" x14ac:dyDescent="0.3">
      <c r="A17" s="90" t="s">
        <v>141</v>
      </c>
      <c r="B17" s="57">
        <v>6</v>
      </c>
      <c r="C17" s="57">
        <v>1453</v>
      </c>
      <c r="D17" s="57">
        <v>3515</v>
      </c>
      <c r="E17" s="57">
        <v>65</v>
      </c>
      <c r="F17" s="57">
        <v>643</v>
      </c>
      <c r="G17" s="57">
        <v>3</v>
      </c>
      <c r="H17" s="57">
        <v>1905990</v>
      </c>
      <c r="I17" s="57">
        <v>1798000</v>
      </c>
      <c r="J17" s="57">
        <v>107990</v>
      </c>
      <c r="K17" s="57">
        <v>6</v>
      </c>
      <c r="L17" s="57">
        <v>0</v>
      </c>
      <c r="M17" s="57">
        <v>18</v>
      </c>
      <c r="N17" s="57">
        <v>0</v>
      </c>
      <c r="O17" s="57">
        <v>1</v>
      </c>
      <c r="P17" s="57">
        <v>2</v>
      </c>
      <c r="Q17" s="57">
        <v>3</v>
      </c>
      <c r="R17" s="57">
        <v>133</v>
      </c>
      <c r="S17" s="57">
        <v>0</v>
      </c>
      <c r="T17" s="57">
        <v>0</v>
      </c>
      <c r="U17" s="57">
        <v>0</v>
      </c>
      <c r="V17" s="57">
        <v>510</v>
      </c>
      <c r="W17" s="57" t="s">
        <v>194</v>
      </c>
      <c r="X17" s="58"/>
    </row>
    <row r="18" spans="1:24" ht="36" customHeight="1" x14ac:dyDescent="0.3">
      <c r="A18" s="90" t="s">
        <v>299</v>
      </c>
      <c r="B18" s="57">
        <v>6</v>
      </c>
      <c r="C18" s="57">
        <v>1441</v>
      </c>
      <c r="D18" s="57">
        <v>3526</v>
      </c>
      <c r="E18" s="57">
        <v>71</v>
      </c>
      <c r="F18" s="57">
        <v>602</v>
      </c>
      <c r="G18" s="57">
        <v>3</v>
      </c>
      <c r="H18" s="57">
        <v>3106002</v>
      </c>
      <c r="I18" s="57">
        <v>2637170</v>
      </c>
      <c r="J18" s="57">
        <v>468832</v>
      </c>
      <c r="K18" s="57">
        <v>5</v>
      </c>
      <c r="L18" s="57">
        <v>5</v>
      </c>
      <c r="M18" s="57">
        <v>18</v>
      </c>
      <c r="N18" s="57">
        <v>1</v>
      </c>
      <c r="O18" s="57">
        <v>0</v>
      </c>
      <c r="P18" s="57">
        <v>3</v>
      </c>
      <c r="Q18" s="57">
        <v>0</v>
      </c>
      <c r="R18" s="57">
        <v>19</v>
      </c>
      <c r="S18" s="57">
        <v>1</v>
      </c>
      <c r="T18" s="57">
        <v>0</v>
      </c>
      <c r="U18" s="57">
        <v>0</v>
      </c>
      <c r="V18" s="57">
        <v>0</v>
      </c>
      <c r="W18" s="57">
        <v>0</v>
      </c>
      <c r="X18" s="58"/>
    </row>
    <row r="19" spans="1:24" ht="29.25" customHeight="1" x14ac:dyDescent="0.3">
      <c r="A19" s="90" t="s">
        <v>300</v>
      </c>
      <c r="B19" s="57">
        <v>6</v>
      </c>
      <c r="C19" s="57">
        <v>1423</v>
      </c>
      <c r="D19" s="57">
        <v>3499</v>
      </c>
      <c r="E19" s="57">
        <v>68</v>
      </c>
      <c r="F19" s="57">
        <v>598</v>
      </c>
      <c r="G19" s="57">
        <v>3</v>
      </c>
      <c r="H19" s="57">
        <v>3515218</v>
      </c>
      <c r="I19" s="57">
        <v>2826970</v>
      </c>
      <c r="J19" s="57">
        <v>688248</v>
      </c>
      <c r="K19" s="57">
        <v>7</v>
      </c>
      <c r="L19" s="57">
        <v>0</v>
      </c>
      <c r="M19" s="57">
        <v>18</v>
      </c>
      <c r="N19" s="57">
        <v>1</v>
      </c>
      <c r="O19" s="57">
        <v>0</v>
      </c>
      <c r="P19" s="57">
        <v>2</v>
      </c>
      <c r="Q19" s="57">
        <v>1</v>
      </c>
      <c r="R19" s="57">
        <v>30</v>
      </c>
      <c r="S19" s="57">
        <v>0</v>
      </c>
      <c r="T19" s="57">
        <v>2</v>
      </c>
      <c r="U19" s="57">
        <v>0</v>
      </c>
      <c r="V19" s="57">
        <v>300</v>
      </c>
      <c r="W19" s="57">
        <v>300</v>
      </c>
    </row>
    <row r="20" spans="1:24" ht="29.25" customHeight="1" x14ac:dyDescent="0.3">
      <c r="A20" s="102" t="s">
        <v>307</v>
      </c>
      <c r="B20" s="57">
        <v>6</v>
      </c>
      <c r="C20" s="57">
        <v>1422</v>
      </c>
      <c r="D20" s="123">
        <v>3489</v>
      </c>
      <c r="E20" s="57">
        <v>65</v>
      </c>
      <c r="F20">
        <v>578</v>
      </c>
      <c r="G20" s="57">
        <v>3</v>
      </c>
      <c r="H20" s="57">
        <v>3142148</v>
      </c>
      <c r="I20" s="57">
        <v>2589545</v>
      </c>
      <c r="J20" s="57">
        <v>552603</v>
      </c>
      <c r="K20" s="57">
        <v>7</v>
      </c>
      <c r="L20" s="122" t="s">
        <v>306</v>
      </c>
      <c r="M20" s="57">
        <v>18</v>
      </c>
      <c r="N20" s="57">
        <v>1</v>
      </c>
      <c r="O20" s="122" t="s">
        <v>306</v>
      </c>
      <c r="P20" s="57">
        <v>2</v>
      </c>
      <c r="Q20" s="57">
        <v>1</v>
      </c>
      <c r="R20" s="57">
        <v>38</v>
      </c>
      <c r="S20" s="122" t="s">
        <v>306</v>
      </c>
      <c r="T20" s="57">
        <v>2</v>
      </c>
      <c r="U20" s="122" t="s">
        <v>306</v>
      </c>
      <c r="V20" s="57">
        <v>370</v>
      </c>
      <c r="W20" s="122"/>
    </row>
    <row r="21" spans="1:24" ht="28.2" x14ac:dyDescent="0.3">
      <c r="A21" s="90" t="s">
        <v>319</v>
      </c>
      <c r="B21" s="57">
        <v>6</v>
      </c>
      <c r="C21" s="57">
        <v>1438</v>
      </c>
      <c r="D21" s="57">
        <v>3437</v>
      </c>
      <c r="E21" s="57">
        <v>68</v>
      </c>
      <c r="F21" s="57">
        <v>595</v>
      </c>
      <c r="G21" s="57">
        <v>3</v>
      </c>
      <c r="H21" s="57">
        <v>2805465</v>
      </c>
      <c r="I21" s="57">
        <v>2375811</v>
      </c>
      <c r="J21" s="57">
        <v>429654</v>
      </c>
      <c r="K21" s="57">
        <v>7</v>
      </c>
      <c r="L21" s="57">
        <v>0</v>
      </c>
      <c r="M21" s="57">
        <v>18</v>
      </c>
      <c r="N21" s="57">
        <v>0</v>
      </c>
      <c r="O21" s="57">
        <v>0</v>
      </c>
      <c r="P21" s="57">
        <v>2</v>
      </c>
      <c r="Q21" s="57">
        <v>1</v>
      </c>
      <c r="R21" s="57">
        <v>26</v>
      </c>
      <c r="S21" s="124">
        <v>2</v>
      </c>
      <c r="T21" s="122" t="s">
        <v>306</v>
      </c>
      <c r="U21" s="57">
        <v>12</v>
      </c>
      <c r="V21" s="57">
        <v>1348</v>
      </c>
      <c r="W21" s="57">
        <v>4900</v>
      </c>
    </row>
    <row r="22" spans="1:24" ht="28.2" x14ac:dyDescent="0.3">
      <c r="A22" s="90" t="s">
        <v>331</v>
      </c>
      <c r="B22" s="57">
        <v>6</v>
      </c>
      <c r="C22" s="57">
        <v>1450</v>
      </c>
      <c r="D22" s="57">
        <v>3472</v>
      </c>
      <c r="E22" s="57">
        <v>66</v>
      </c>
      <c r="F22" s="57">
        <v>699</v>
      </c>
      <c r="G22" s="57">
        <v>3</v>
      </c>
      <c r="H22" s="57">
        <v>2167184</v>
      </c>
      <c r="I22" s="57">
        <v>1804597</v>
      </c>
      <c r="J22" s="57">
        <v>362587</v>
      </c>
      <c r="K22" s="57">
        <v>7</v>
      </c>
      <c r="L22" s="57">
        <v>0</v>
      </c>
      <c r="M22" s="57">
        <v>18</v>
      </c>
      <c r="N22" s="57">
        <v>0</v>
      </c>
      <c r="O22" s="57">
        <v>0</v>
      </c>
      <c r="P22" s="57">
        <v>2</v>
      </c>
      <c r="Q22" s="57">
        <v>1</v>
      </c>
      <c r="R22" s="57">
        <v>35</v>
      </c>
      <c r="S22" s="57">
        <v>1</v>
      </c>
      <c r="T22" s="57">
        <v>1</v>
      </c>
      <c r="U22" s="122" t="s">
        <v>306</v>
      </c>
      <c r="V22" s="57">
        <v>1913</v>
      </c>
      <c r="W22" s="57">
        <v>5808</v>
      </c>
    </row>
    <row r="23" spans="1:24" ht="28.2" x14ac:dyDescent="0.3">
      <c r="A23" s="90" t="s">
        <v>347</v>
      </c>
      <c r="B23" s="57">
        <v>6</v>
      </c>
      <c r="C23" s="57">
        <v>1442</v>
      </c>
      <c r="D23" s="57">
        <v>3439</v>
      </c>
      <c r="E23" s="57">
        <v>66</v>
      </c>
      <c r="F23" s="57">
        <v>633</v>
      </c>
      <c r="G23" s="57">
        <v>3</v>
      </c>
      <c r="H23" s="57">
        <v>7470462</v>
      </c>
      <c r="I23" s="57">
        <v>6140473</v>
      </c>
      <c r="J23" s="57">
        <v>1329989</v>
      </c>
      <c r="K23" s="57">
        <v>7</v>
      </c>
      <c r="L23" s="57">
        <v>0</v>
      </c>
      <c r="M23" s="57">
        <v>18</v>
      </c>
      <c r="N23" s="57">
        <v>0</v>
      </c>
      <c r="O23" s="57">
        <v>0</v>
      </c>
      <c r="P23" s="57">
        <v>2</v>
      </c>
      <c r="Q23" s="57">
        <v>1</v>
      </c>
      <c r="R23" s="57">
        <v>35</v>
      </c>
      <c r="S23" s="57">
        <v>1</v>
      </c>
      <c r="T23" s="57">
        <v>1</v>
      </c>
      <c r="U23" s="122" t="s">
        <v>306</v>
      </c>
      <c r="V23" s="57">
        <v>1913</v>
      </c>
      <c r="W23" s="57">
        <v>5808</v>
      </c>
    </row>
    <row r="24" spans="1:24" ht="28.2" x14ac:dyDescent="0.3">
      <c r="A24" s="90" t="s">
        <v>360</v>
      </c>
      <c r="B24" s="57">
        <v>6</v>
      </c>
      <c r="C24" s="57">
        <v>1442</v>
      </c>
      <c r="D24" s="57">
        <v>3439</v>
      </c>
      <c r="E24" s="57">
        <v>66</v>
      </c>
      <c r="F24" s="57">
        <v>633</v>
      </c>
      <c r="G24" s="57">
        <v>3</v>
      </c>
      <c r="H24" s="57">
        <v>7470462</v>
      </c>
      <c r="I24" s="57">
        <v>6140473</v>
      </c>
      <c r="J24" s="57">
        <v>1329989</v>
      </c>
      <c r="K24" s="57">
        <v>7</v>
      </c>
      <c r="L24" s="57">
        <v>0</v>
      </c>
      <c r="M24" s="57">
        <v>18</v>
      </c>
      <c r="N24" s="57">
        <v>0</v>
      </c>
      <c r="O24" s="57">
        <v>0</v>
      </c>
      <c r="P24" s="57">
        <v>2</v>
      </c>
      <c r="Q24" s="57">
        <v>1</v>
      </c>
      <c r="R24" s="57">
        <v>35</v>
      </c>
      <c r="S24" s="57">
        <v>1</v>
      </c>
      <c r="T24" s="57">
        <v>1</v>
      </c>
      <c r="U24" s="122" t="s">
        <v>306</v>
      </c>
      <c r="V24" s="57">
        <v>1913</v>
      </c>
      <c r="W24" s="57">
        <v>5808</v>
      </c>
    </row>
  </sheetData>
  <sheetProtection selectLockedCells="1" selectUnlockedCells="1"/>
  <mergeCells count="31">
    <mergeCell ref="M2:R2"/>
    <mergeCell ref="M6:M9"/>
    <mergeCell ref="T6:T9"/>
    <mergeCell ref="U6:U9"/>
    <mergeCell ref="N6:N9"/>
    <mergeCell ref="S6:S9"/>
    <mergeCell ref="O6:O9"/>
    <mergeCell ref="K4:U4"/>
    <mergeCell ref="K6:K9"/>
    <mergeCell ref="A2:F2"/>
    <mergeCell ref="G2:L2"/>
    <mergeCell ref="I7:I9"/>
    <mergeCell ref="H7:H9"/>
    <mergeCell ref="D4:D8"/>
    <mergeCell ref="E4:E8"/>
    <mergeCell ref="L6:L9"/>
    <mergeCell ref="K5:U5"/>
    <mergeCell ref="J7:J9"/>
    <mergeCell ref="S2:X2"/>
    <mergeCell ref="V6:W9"/>
    <mergeCell ref="F4:F8"/>
    <mergeCell ref="L3:V3"/>
    <mergeCell ref="P6:P9"/>
    <mergeCell ref="H4:J5"/>
    <mergeCell ref="Q6:R9"/>
    <mergeCell ref="H6:J6"/>
    <mergeCell ref="A4:A10"/>
    <mergeCell ref="B4:B8"/>
    <mergeCell ref="C4:C6"/>
    <mergeCell ref="C7:C8"/>
    <mergeCell ref="G4:G9"/>
  </mergeCells>
  <phoneticPr fontId="9" type="noConversion"/>
  <pageMargins left="0.59055118110236227" right="0.59055118110236227" top="0.59055118110236227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3ABE1-3890-4E35-A384-7E06616AC301}">
  <sheetPr>
    <pageSetUpPr fitToPage="1"/>
  </sheetPr>
  <dimension ref="A1:AM22"/>
  <sheetViews>
    <sheetView topLeftCell="A5" zoomScale="90" zoomScaleNormal="90" workbookViewId="0">
      <selection activeCell="V22" sqref="V22"/>
    </sheetView>
  </sheetViews>
  <sheetFormatPr defaultRowHeight="16.2" x14ac:dyDescent="0.3"/>
  <cols>
    <col min="1" max="1" width="8.6640625" customWidth="1"/>
    <col min="2" max="2" width="10.6640625" customWidth="1"/>
    <col min="3" max="9" width="8.6640625" customWidth="1"/>
    <col min="10" max="21" width="7.88671875" customWidth="1"/>
    <col min="22" max="22" width="9" customWidth="1"/>
    <col min="23" max="38" width="9.88671875" customWidth="1"/>
  </cols>
  <sheetData>
    <row r="1" spans="1:39" x14ac:dyDescent="0.3">
      <c r="A1" s="59" t="s">
        <v>195</v>
      </c>
      <c r="U1" s="60" t="s">
        <v>196</v>
      </c>
      <c r="V1" s="61" t="s">
        <v>197</v>
      </c>
      <c r="AL1" s="60" t="s">
        <v>198</v>
      </c>
    </row>
    <row r="2" spans="1:39" ht="24.6" x14ac:dyDescent="0.45">
      <c r="A2" s="151" t="s">
        <v>199</v>
      </c>
      <c r="B2" s="151"/>
      <c r="C2" s="151"/>
      <c r="D2" s="151"/>
      <c r="E2" s="151"/>
      <c r="F2" s="151"/>
      <c r="G2" s="151"/>
      <c r="H2" s="151"/>
      <c r="I2" s="151"/>
      <c r="J2" s="151"/>
      <c r="K2" s="151" t="s">
        <v>200</v>
      </c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 t="s">
        <v>201</v>
      </c>
      <c r="W2" s="151"/>
      <c r="X2" s="151"/>
      <c r="Y2" s="151"/>
      <c r="Z2" s="151"/>
      <c r="AA2" s="151"/>
      <c r="AB2" s="151"/>
      <c r="AC2" s="151"/>
      <c r="AD2" s="151"/>
      <c r="AE2" s="215" t="s">
        <v>202</v>
      </c>
      <c r="AF2" s="215"/>
      <c r="AG2" s="215"/>
      <c r="AH2" s="215"/>
      <c r="AI2" s="215"/>
      <c r="AJ2" s="215"/>
      <c r="AK2" s="215"/>
      <c r="AL2" s="215"/>
      <c r="AM2" s="215"/>
    </row>
    <row r="3" spans="1:39" x14ac:dyDescent="0.3">
      <c r="A3" s="62" t="s">
        <v>203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4"/>
      <c r="N3" s="63"/>
      <c r="O3" s="63"/>
      <c r="P3" s="63"/>
      <c r="Q3" s="63"/>
      <c r="R3" s="63"/>
      <c r="S3" s="63"/>
      <c r="T3" s="63"/>
      <c r="U3" s="105" t="s">
        <v>204</v>
      </c>
      <c r="V3" s="65" t="s">
        <v>203</v>
      </c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216" t="s">
        <v>204</v>
      </c>
      <c r="AL3" s="216"/>
    </row>
    <row r="4" spans="1:39" ht="33" customHeight="1" x14ac:dyDescent="0.3">
      <c r="A4" s="219" t="s">
        <v>205</v>
      </c>
      <c r="B4" s="213" t="s">
        <v>206</v>
      </c>
      <c r="C4" s="218" t="s">
        <v>207</v>
      </c>
      <c r="D4" s="218"/>
      <c r="E4" s="218"/>
      <c r="F4" s="185" t="s">
        <v>208</v>
      </c>
      <c r="G4" s="185"/>
      <c r="H4" s="185"/>
      <c r="I4" s="185"/>
      <c r="J4" s="223" t="s">
        <v>209</v>
      </c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19" t="s">
        <v>205</v>
      </c>
      <c r="W4" s="220" t="s">
        <v>271</v>
      </c>
      <c r="X4" s="217"/>
      <c r="Y4" s="217"/>
      <c r="Z4" s="217"/>
      <c r="AA4" s="217"/>
      <c r="AB4" s="217"/>
      <c r="AC4" s="217"/>
      <c r="AD4" s="217"/>
      <c r="AE4" s="217" t="s">
        <v>210</v>
      </c>
      <c r="AF4" s="217"/>
      <c r="AG4" s="217"/>
      <c r="AH4" s="217"/>
      <c r="AI4" s="217"/>
      <c r="AJ4" s="217"/>
      <c r="AK4" s="217"/>
      <c r="AL4" s="217"/>
    </row>
    <row r="5" spans="1:39" ht="121.95" customHeight="1" x14ac:dyDescent="0.3">
      <c r="A5" s="219"/>
      <c r="B5" s="213"/>
      <c r="C5" s="218"/>
      <c r="D5" s="218"/>
      <c r="E5" s="218"/>
      <c r="F5" s="213" t="s">
        <v>211</v>
      </c>
      <c r="G5" s="213"/>
      <c r="H5" s="213" t="s">
        <v>212</v>
      </c>
      <c r="I5" s="213"/>
      <c r="J5" s="222" t="s">
        <v>213</v>
      </c>
      <c r="K5" s="222"/>
      <c r="L5" s="224" t="s">
        <v>214</v>
      </c>
      <c r="M5" s="224"/>
      <c r="N5" s="221" t="s">
        <v>215</v>
      </c>
      <c r="O5" s="221"/>
      <c r="P5" s="221" t="s">
        <v>216</v>
      </c>
      <c r="Q5" s="221"/>
      <c r="R5" s="221" t="s">
        <v>217</v>
      </c>
      <c r="S5" s="221"/>
      <c r="T5" s="222" t="s">
        <v>218</v>
      </c>
      <c r="U5" s="222"/>
      <c r="V5" s="219"/>
      <c r="W5" s="213" t="s">
        <v>211</v>
      </c>
      <c r="X5" s="213"/>
      <c r="Y5" s="213" t="s">
        <v>219</v>
      </c>
      <c r="Z5" s="213"/>
      <c r="AA5" s="213" t="s">
        <v>220</v>
      </c>
      <c r="AB5" s="213"/>
      <c r="AC5" s="218" t="s">
        <v>221</v>
      </c>
      <c r="AD5" s="218"/>
      <c r="AE5" s="219" t="s">
        <v>222</v>
      </c>
      <c r="AF5" s="219"/>
      <c r="AG5" s="213" t="s">
        <v>223</v>
      </c>
      <c r="AH5" s="213"/>
      <c r="AI5" s="213" t="s">
        <v>224</v>
      </c>
      <c r="AJ5" s="213"/>
      <c r="AK5" s="214" t="s">
        <v>225</v>
      </c>
      <c r="AL5" s="214"/>
    </row>
    <row r="6" spans="1:39" x14ac:dyDescent="0.3">
      <c r="A6" s="219"/>
      <c r="B6" s="213"/>
      <c r="C6" s="66" t="s">
        <v>226</v>
      </c>
      <c r="D6" s="67" t="s">
        <v>227</v>
      </c>
      <c r="E6" s="67" t="s">
        <v>228</v>
      </c>
      <c r="F6" s="67" t="s">
        <v>227</v>
      </c>
      <c r="G6" s="67" t="s">
        <v>228</v>
      </c>
      <c r="H6" s="67" t="s">
        <v>227</v>
      </c>
      <c r="I6" s="67" t="s">
        <v>228</v>
      </c>
      <c r="J6" s="68" t="s">
        <v>227</v>
      </c>
      <c r="K6" s="69" t="s">
        <v>228</v>
      </c>
      <c r="L6" s="66" t="s">
        <v>227</v>
      </c>
      <c r="M6" s="67" t="s">
        <v>228</v>
      </c>
      <c r="N6" s="67" t="s">
        <v>227</v>
      </c>
      <c r="O6" s="67" t="s">
        <v>228</v>
      </c>
      <c r="P6" s="67" t="s">
        <v>227</v>
      </c>
      <c r="Q6" s="67" t="s">
        <v>228</v>
      </c>
      <c r="R6" s="67" t="s">
        <v>227</v>
      </c>
      <c r="S6" s="67" t="s">
        <v>228</v>
      </c>
      <c r="T6" s="67" t="s">
        <v>227</v>
      </c>
      <c r="U6" s="69" t="s">
        <v>228</v>
      </c>
      <c r="V6" s="219"/>
      <c r="W6" s="67" t="s">
        <v>227</v>
      </c>
      <c r="X6" s="67" t="s">
        <v>228</v>
      </c>
      <c r="Y6" s="67" t="s">
        <v>227</v>
      </c>
      <c r="Z6" s="67" t="s">
        <v>228</v>
      </c>
      <c r="AA6" s="67" t="s">
        <v>227</v>
      </c>
      <c r="AB6" s="67" t="s">
        <v>228</v>
      </c>
      <c r="AC6" s="69" t="s">
        <v>227</v>
      </c>
      <c r="AD6" s="68" t="s">
        <v>228</v>
      </c>
      <c r="AE6" s="66" t="s">
        <v>227</v>
      </c>
      <c r="AF6" s="67" t="s">
        <v>228</v>
      </c>
      <c r="AG6" s="67" t="s">
        <v>227</v>
      </c>
      <c r="AH6" s="67" t="s">
        <v>228</v>
      </c>
      <c r="AI6" s="67" t="s">
        <v>227</v>
      </c>
      <c r="AJ6" s="67" t="s">
        <v>228</v>
      </c>
      <c r="AK6" s="86" t="s">
        <v>227</v>
      </c>
      <c r="AL6" s="87" t="s">
        <v>228</v>
      </c>
    </row>
    <row r="7" spans="1:39" x14ac:dyDescent="0.3">
      <c r="A7" s="219"/>
      <c r="B7" s="213"/>
      <c r="C7" s="70" t="s">
        <v>179</v>
      </c>
      <c r="D7" s="70" t="s">
        <v>229</v>
      </c>
      <c r="E7" s="70" t="s">
        <v>230</v>
      </c>
      <c r="F7" s="70" t="s">
        <v>229</v>
      </c>
      <c r="G7" s="70" t="s">
        <v>230</v>
      </c>
      <c r="H7" s="70" t="s">
        <v>229</v>
      </c>
      <c r="I7" s="70" t="s">
        <v>230</v>
      </c>
      <c r="J7" s="71" t="s">
        <v>229</v>
      </c>
      <c r="K7" s="72" t="s">
        <v>230</v>
      </c>
      <c r="L7" s="73" t="s">
        <v>229</v>
      </c>
      <c r="M7" s="70" t="s">
        <v>230</v>
      </c>
      <c r="N7" s="70" t="s">
        <v>229</v>
      </c>
      <c r="O7" s="70" t="s">
        <v>230</v>
      </c>
      <c r="P7" s="70" t="s">
        <v>229</v>
      </c>
      <c r="Q7" s="70" t="s">
        <v>230</v>
      </c>
      <c r="R7" s="70" t="s">
        <v>229</v>
      </c>
      <c r="S7" s="70" t="s">
        <v>230</v>
      </c>
      <c r="T7" s="70" t="s">
        <v>229</v>
      </c>
      <c r="U7" s="72" t="s">
        <v>230</v>
      </c>
      <c r="V7" s="219"/>
      <c r="W7" s="70" t="s">
        <v>229</v>
      </c>
      <c r="X7" s="70" t="s">
        <v>230</v>
      </c>
      <c r="Y7" s="70" t="s">
        <v>229</v>
      </c>
      <c r="Z7" s="70" t="s">
        <v>230</v>
      </c>
      <c r="AA7" s="70" t="s">
        <v>229</v>
      </c>
      <c r="AB7" s="70" t="s">
        <v>230</v>
      </c>
      <c r="AC7" s="72" t="s">
        <v>229</v>
      </c>
      <c r="AD7" s="71" t="s">
        <v>230</v>
      </c>
      <c r="AE7" s="73" t="s">
        <v>229</v>
      </c>
      <c r="AF7" s="70" t="s">
        <v>230</v>
      </c>
      <c r="AG7" s="70" t="s">
        <v>229</v>
      </c>
      <c r="AH7" s="70" t="s">
        <v>230</v>
      </c>
      <c r="AI7" s="70" t="s">
        <v>229</v>
      </c>
      <c r="AJ7" s="70" t="s">
        <v>230</v>
      </c>
      <c r="AK7" s="88" t="s">
        <v>229</v>
      </c>
      <c r="AL7" s="89" t="s">
        <v>230</v>
      </c>
    </row>
    <row r="8" spans="1:39" ht="36.75" hidden="1" customHeight="1" x14ac:dyDescent="0.3">
      <c r="A8" s="74" t="s">
        <v>231</v>
      </c>
      <c r="B8" s="75">
        <v>0</v>
      </c>
      <c r="C8" s="76">
        <v>6</v>
      </c>
      <c r="D8" s="76">
        <v>4</v>
      </c>
      <c r="E8" s="76">
        <v>2</v>
      </c>
      <c r="F8" s="76">
        <f>H8+J8+L8+N8+P8+R8+T8</f>
        <v>2</v>
      </c>
      <c r="G8" s="76">
        <f>I8+K8+M8+O8+Q8+S8+U8</f>
        <v>2</v>
      </c>
      <c r="H8" s="76">
        <v>1</v>
      </c>
      <c r="I8" s="76">
        <v>1</v>
      </c>
      <c r="J8" s="76">
        <v>0</v>
      </c>
      <c r="K8" s="76">
        <v>0</v>
      </c>
      <c r="L8" s="76">
        <v>0</v>
      </c>
      <c r="M8" s="76">
        <v>0</v>
      </c>
      <c r="N8" s="76">
        <v>0</v>
      </c>
      <c r="O8" s="76">
        <v>0</v>
      </c>
      <c r="P8" s="76">
        <v>0</v>
      </c>
      <c r="Q8" s="76">
        <v>0</v>
      </c>
      <c r="R8" s="76">
        <v>0</v>
      </c>
      <c r="S8" s="76">
        <v>0</v>
      </c>
      <c r="T8" s="76">
        <v>1</v>
      </c>
      <c r="U8" s="76">
        <v>1</v>
      </c>
      <c r="V8" s="93" t="s">
        <v>232</v>
      </c>
      <c r="W8" s="76">
        <v>2</v>
      </c>
      <c r="X8" s="77">
        <v>0</v>
      </c>
      <c r="Y8" s="77">
        <v>2</v>
      </c>
      <c r="Z8" s="77">
        <v>0</v>
      </c>
      <c r="AA8" s="77">
        <v>0</v>
      </c>
      <c r="AB8" s="77">
        <v>0</v>
      </c>
      <c r="AC8" s="77">
        <v>0</v>
      </c>
      <c r="AD8" s="77">
        <v>0</v>
      </c>
      <c r="AE8" s="77">
        <v>0</v>
      </c>
      <c r="AF8" s="77">
        <v>0</v>
      </c>
      <c r="AG8" s="77">
        <v>0</v>
      </c>
      <c r="AH8" s="77">
        <v>0</v>
      </c>
      <c r="AI8" s="77">
        <v>0</v>
      </c>
      <c r="AJ8" s="77">
        <v>0</v>
      </c>
      <c r="AK8" s="77">
        <v>0</v>
      </c>
      <c r="AL8" s="77">
        <v>0</v>
      </c>
    </row>
    <row r="9" spans="1:39" ht="37.200000000000003" hidden="1" customHeight="1" x14ac:dyDescent="0.3">
      <c r="A9" s="91" t="s">
        <v>233</v>
      </c>
      <c r="B9" s="78">
        <v>9</v>
      </c>
      <c r="C9" s="77">
        <f>SUM(D9:E9)</f>
        <v>2</v>
      </c>
      <c r="D9" s="77">
        <f>F9+W9</f>
        <v>0</v>
      </c>
      <c r="E9" s="77">
        <f>G9+X9</f>
        <v>2</v>
      </c>
      <c r="F9" s="77">
        <f>H9+J9+L9+N9+P9+R9+T9</f>
        <v>0</v>
      </c>
      <c r="G9" s="77">
        <f>I9+K9+M9+O9+Q9+S9+U9</f>
        <v>1</v>
      </c>
      <c r="H9" s="77">
        <v>0</v>
      </c>
      <c r="I9" s="77">
        <v>0</v>
      </c>
      <c r="J9" s="77">
        <v>0</v>
      </c>
      <c r="K9" s="77">
        <v>0</v>
      </c>
      <c r="L9" s="77">
        <v>0</v>
      </c>
      <c r="M9" s="77">
        <v>1</v>
      </c>
      <c r="N9" s="77">
        <v>0</v>
      </c>
      <c r="O9" s="77">
        <v>0</v>
      </c>
      <c r="P9" s="77">
        <v>0</v>
      </c>
      <c r="Q9" s="77">
        <v>0</v>
      </c>
      <c r="R9" s="77">
        <v>0</v>
      </c>
      <c r="S9" s="77">
        <v>0</v>
      </c>
      <c r="T9" s="77">
        <v>0</v>
      </c>
      <c r="U9" s="77">
        <v>0</v>
      </c>
      <c r="V9" s="92" t="s">
        <v>233</v>
      </c>
      <c r="W9" s="78">
        <f>Y9+AA9+AC9+AE9+AG9+AI9+AK9</f>
        <v>0</v>
      </c>
      <c r="X9" s="77">
        <f>Z9+AB9+AD9+AF9+AH9+AJ9+AL9</f>
        <v>1</v>
      </c>
      <c r="Y9" s="77">
        <v>0</v>
      </c>
      <c r="Z9" s="77">
        <v>0</v>
      </c>
      <c r="AA9" s="77">
        <v>0</v>
      </c>
      <c r="AB9" s="77">
        <v>1</v>
      </c>
      <c r="AC9" s="77">
        <v>0</v>
      </c>
      <c r="AD9" s="77">
        <v>0</v>
      </c>
      <c r="AE9" s="77">
        <v>0</v>
      </c>
      <c r="AF9" s="77">
        <v>0</v>
      </c>
      <c r="AG9" s="77">
        <v>0</v>
      </c>
      <c r="AH9" s="77">
        <v>0</v>
      </c>
      <c r="AI9" s="77">
        <v>0</v>
      </c>
      <c r="AJ9" s="77">
        <v>0</v>
      </c>
      <c r="AK9" s="77">
        <v>0</v>
      </c>
      <c r="AL9" s="77">
        <v>0</v>
      </c>
    </row>
    <row r="10" spans="1:39" ht="37.200000000000003" hidden="1" customHeight="1" x14ac:dyDescent="0.3">
      <c r="A10" s="91" t="s">
        <v>234</v>
      </c>
      <c r="B10" s="79" t="s">
        <v>235</v>
      </c>
      <c r="C10" s="80" t="s">
        <v>236</v>
      </c>
      <c r="D10" s="80" t="s">
        <v>237</v>
      </c>
      <c r="E10" s="80" t="s">
        <v>237</v>
      </c>
      <c r="F10" s="81">
        <v>2</v>
      </c>
      <c r="G10" s="81">
        <v>2</v>
      </c>
      <c r="H10" s="81">
        <v>0</v>
      </c>
      <c r="I10" s="81">
        <v>0</v>
      </c>
      <c r="J10" s="81">
        <v>0</v>
      </c>
      <c r="K10" s="81">
        <v>0</v>
      </c>
      <c r="L10" s="82">
        <v>2</v>
      </c>
      <c r="M10" s="82">
        <v>2</v>
      </c>
      <c r="N10" s="82" t="s">
        <v>194</v>
      </c>
      <c r="O10" s="82" t="s">
        <v>194</v>
      </c>
      <c r="P10" s="82" t="s">
        <v>194</v>
      </c>
      <c r="Q10" s="82" t="s">
        <v>194</v>
      </c>
      <c r="R10" s="82" t="s">
        <v>194</v>
      </c>
      <c r="S10" s="82" t="s">
        <v>194</v>
      </c>
      <c r="T10" s="82" t="s">
        <v>194</v>
      </c>
      <c r="U10" s="82" t="s">
        <v>194</v>
      </c>
      <c r="V10" s="92" t="s">
        <v>234</v>
      </c>
      <c r="W10" s="83" t="s">
        <v>194</v>
      </c>
      <c r="X10" s="84" t="s">
        <v>194</v>
      </c>
      <c r="Y10" s="84" t="s">
        <v>194</v>
      </c>
      <c r="Z10" s="84" t="s">
        <v>194</v>
      </c>
      <c r="AA10" s="84" t="s">
        <v>194</v>
      </c>
      <c r="AB10" s="84" t="s">
        <v>194</v>
      </c>
      <c r="AC10" s="84" t="s">
        <v>194</v>
      </c>
      <c r="AD10" s="84" t="s">
        <v>194</v>
      </c>
      <c r="AE10" s="84" t="s">
        <v>194</v>
      </c>
      <c r="AF10" s="84" t="s">
        <v>194</v>
      </c>
      <c r="AG10" s="84" t="s">
        <v>194</v>
      </c>
      <c r="AH10" s="84" t="s">
        <v>194</v>
      </c>
      <c r="AI10" s="84" t="s">
        <v>194</v>
      </c>
      <c r="AJ10" s="84" t="s">
        <v>194</v>
      </c>
      <c r="AK10" s="84" t="s">
        <v>194</v>
      </c>
      <c r="AL10" s="84" t="s">
        <v>194</v>
      </c>
    </row>
    <row r="11" spans="1:39" ht="37.200000000000003" hidden="1" customHeight="1" x14ac:dyDescent="0.3">
      <c r="A11" s="91" t="s">
        <v>234</v>
      </c>
      <c r="B11" s="79" t="s">
        <v>235</v>
      </c>
      <c r="C11" s="80" t="s">
        <v>236</v>
      </c>
      <c r="D11" s="80" t="s">
        <v>237</v>
      </c>
      <c r="E11" s="80" t="s">
        <v>237</v>
      </c>
      <c r="F11" s="81">
        <v>2</v>
      </c>
      <c r="G11" s="81">
        <v>2</v>
      </c>
      <c r="H11" s="81">
        <v>0</v>
      </c>
      <c r="I11" s="81">
        <v>0</v>
      </c>
      <c r="J11" s="81">
        <v>0</v>
      </c>
      <c r="K11" s="81">
        <v>0</v>
      </c>
      <c r="L11" s="82">
        <v>2</v>
      </c>
      <c r="M11" s="82">
        <v>2</v>
      </c>
      <c r="N11" s="82" t="s">
        <v>194</v>
      </c>
      <c r="O11" s="82" t="s">
        <v>194</v>
      </c>
      <c r="P11" s="82" t="s">
        <v>194</v>
      </c>
      <c r="Q11" s="82" t="s">
        <v>194</v>
      </c>
      <c r="R11" s="82" t="s">
        <v>194</v>
      </c>
      <c r="S11" s="82" t="s">
        <v>194</v>
      </c>
      <c r="T11" s="82" t="s">
        <v>194</v>
      </c>
      <c r="U11" s="82" t="s">
        <v>194</v>
      </c>
      <c r="V11" s="92" t="s">
        <v>234</v>
      </c>
      <c r="W11" s="84" t="s">
        <v>194</v>
      </c>
      <c r="X11" s="84" t="s">
        <v>194</v>
      </c>
      <c r="Y11" s="84" t="s">
        <v>194</v>
      </c>
      <c r="Z11" s="84" t="s">
        <v>194</v>
      </c>
      <c r="AA11" s="84" t="s">
        <v>194</v>
      </c>
      <c r="AB11" s="84" t="s">
        <v>194</v>
      </c>
      <c r="AC11" s="84" t="s">
        <v>194</v>
      </c>
      <c r="AD11" s="84" t="s">
        <v>194</v>
      </c>
      <c r="AE11" s="84" t="s">
        <v>194</v>
      </c>
      <c r="AF11" s="84" t="s">
        <v>194</v>
      </c>
      <c r="AG11" s="84" t="s">
        <v>194</v>
      </c>
      <c r="AH11" s="84" t="s">
        <v>194</v>
      </c>
      <c r="AI11" s="84" t="s">
        <v>194</v>
      </c>
      <c r="AJ11" s="84" t="s">
        <v>194</v>
      </c>
      <c r="AK11" s="84" t="s">
        <v>194</v>
      </c>
      <c r="AL11" s="84" t="s">
        <v>194</v>
      </c>
    </row>
    <row r="12" spans="1:39" ht="37.200000000000003" hidden="1" customHeight="1" x14ac:dyDescent="0.3">
      <c r="A12" s="91" t="s">
        <v>238</v>
      </c>
      <c r="B12" s="79" t="s">
        <v>235</v>
      </c>
      <c r="C12" s="80" t="s">
        <v>239</v>
      </c>
      <c r="D12" s="80" t="s">
        <v>240</v>
      </c>
      <c r="E12" s="80" t="s">
        <v>236</v>
      </c>
      <c r="F12" s="81">
        <v>1</v>
      </c>
      <c r="G12" s="81">
        <v>3</v>
      </c>
      <c r="H12" s="81">
        <v>0</v>
      </c>
      <c r="I12" s="81">
        <v>0</v>
      </c>
      <c r="J12" s="81">
        <v>0</v>
      </c>
      <c r="K12" s="81">
        <v>0</v>
      </c>
      <c r="L12" s="82"/>
      <c r="M12" s="82">
        <v>2</v>
      </c>
      <c r="N12" s="82" t="s">
        <v>194</v>
      </c>
      <c r="O12" s="82" t="s">
        <v>194</v>
      </c>
      <c r="P12" s="82" t="s">
        <v>194</v>
      </c>
      <c r="Q12" s="82" t="s">
        <v>194</v>
      </c>
      <c r="R12" s="82" t="s">
        <v>194</v>
      </c>
      <c r="S12" s="82" t="s">
        <v>194</v>
      </c>
      <c r="T12" s="82" t="s">
        <v>194</v>
      </c>
      <c r="U12" s="82">
        <v>1</v>
      </c>
      <c r="V12" s="92" t="s">
        <v>234</v>
      </c>
      <c r="W12" s="84" t="s">
        <v>194</v>
      </c>
      <c r="X12" s="84" t="s">
        <v>194</v>
      </c>
      <c r="Y12" s="84" t="s">
        <v>194</v>
      </c>
      <c r="Z12" s="84" t="s">
        <v>194</v>
      </c>
      <c r="AA12" s="84" t="s">
        <v>194</v>
      </c>
      <c r="AB12" s="84" t="s">
        <v>194</v>
      </c>
      <c r="AC12" s="84" t="s">
        <v>194</v>
      </c>
      <c r="AD12" s="84" t="s">
        <v>194</v>
      </c>
      <c r="AE12" s="84" t="s">
        <v>194</v>
      </c>
      <c r="AF12" s="84" t="s">
        <v>194</v>
      </c>
      <c r="AG12" s="84" t="s">
        <v>194</v>
      </c>
      <c r="AH12" s="84" t="s">
        <v>194</v>
      </c>
      <c r="AI12" s="84" t="s">
        <v>194</v>
      </c>
      <c r="AJ12" s="84" t="s">
        <v>194</v>
      </c>
      <c r="AK12" s="84" t="s">
        <v>194</v>
      </c>
      <c r="AL12" s="84" t="s">
        <v>194</v>
      </c>
    </row>
    <row r="13" spans="1:39" ht="37.200000000000003" customHeight="1" x14ac:dyDescent="0.3">
      <c r="A13" s="92" t="s">
        <v>241</v>
      </c>
      <c r="B13" s="80" t="s">
        <v>235</v>
      </c>
      <c r="C13" s="80" t="s">
        <v>235</v>
      </c>
      <c r="D13" s="80" t="s">
        <v>239</v>
      </c>
      <c r="E13" s="81">
        <v>4</v>
      </c>
      <c r="F13" s="81">
        <v>2</v>
      </c>
      <c r="G13" s="81">
        <v>3</v>
      </c>
      <c r="H13" s="81">
        <v>2</v>
      </c>
      <c r="I13" s="81">
        <v>1</v>
      </c>
      <c r="J13" s="81">
        <v>0</v>
      </c>
      <c r="K13" s="81">
        <v>0</v>
      </c>
      <c r="L13" s="82"/>
      <c r="M13" s="81">
        <v>2</v>
      </c>
      <c r="N13" s="82" t="s">
        <v>194</v>
      </c>
      <c r="O13" s="82" t="s">
        <v>194</v>
      </c>
      <c r="P13" s="82" t="s">
        <v>194</v>
      </c>
      <c r="Q13" s="82" t="s">
        <v>194</v>
      </c>
      <c r="R13" s="82" t="s">
        <v>194</v>
      </c>
      <c r="S13" s="82" t="s">
        <v>194</v>
      </c>
      <c r="T13" s="82" t="s">
        <v>194</v>
      </c>
      <c r="U13" s="82">
        <v>1</v>
      </c>
      <c r="V13" s="85" t="s">
        <v>241</v>
      </c>
      <c r="W13" s="84">
        <v>3</v>
      </c>
      <c r="X13" s="84" t="s">
        <v>194</v>
      </c>
      <c r="Y13" s="84">
        <v>1</v>
      </c>
      <c r="Z13" s="84" t="s">
        <v>194</v>
      </c>
      <c r="AA13" s="84">
        <v>2</v>
      </c>
      <c r="AB13" s="84" t="s">
        <v>194</v>
      </c>
      <c r="AC13" s="84" t="s">
        <v>194</v>
      </c>
      <c r="AD13" s="84" t="s">
        <v>194</v>
      </c>
      <c r="AE13" s="84" t="s">
        <v>194</v>
      </c>
      <c r="AF13" s="84" t="s">
        <v>194</v>
      </c>
      <c r="AG13" s="84" t="s">
        <v>194</v>
      </c>
      <c r="AH13" s="84" t="s">
        <v>194</v>
      </c>
      <c r="AI13" s="84" t="s">
        <v>194</v>
      </c>
      <c r="AJ13" s="84" t="s">
        <v>194</v>
      </c>
      <c r="AK13" s="84" t="s">
        <v>194</v>
      </c>
      <c r="AL13" s="84" t="s">
        <v>194</v>
      </c>
    </row>
    <row r="14" spans="1:39" ht="37.200000000000003" customHeight="1" x14ac:dyDescent="0.3">
      <c r="A14" s="92" t="s">
        <v>242</v>
      </c>
      <c r="B14" s="80" t="s">
        <v>235</v>
      </c>
      <c r="C14" s="80" t="s">
        <v>235</v>
      </c>
      <c r="D14" s="80" t="s">
        <v>239</v>
      </c>
      <c r="E14" s="81">
        <v>4</v>
      </c>
      <c r="F14" s="81">
        <v>2</v>
      </c>
      <c r="G14" s="81">
        <v>3</v>
      </c>
      <c r="H14" s="81">
        <v>2</v>
      </c>
      <c r="I14" s="81">
        <v>1</v>
      </c>
      <c r="J14" s="81"/>
      <c r="K14" s="81"/>
      <c r="L14" s="82"/>
      <c r="M14" s="81">
        <v>2</v>
      </c>
      <c r="N14" s="82"/>
      <c r="O14" s="82"/>
      <c r="P14" s="82"/>
      <c r="Q14" s="82"/>
      <c r="R14" s="82"/>
      <c r="S14" s="82"/>
      <c r="T14" s="82"/>
      <c r="U14" s="82"/>
      <c r="V14" s="85" t="s">
        <v>317</v>
      </c>
      <c r="W14" s="84">
        <v>3</v>
      </c>
      <c r="X14" s="84">
        <v>1</v>
      </c>
      <c r="Y14" s="84">
        <v>1</v>
      </c>
      <c r="Z14" s="84">
        <v>1</v>
      </c>
      <c r="AA14" s="84">
        <v>1</v>
      </c>
      <c r="AB14" s="84"/>
      <c r="AC14" s="84"/>
      <c r="AD14" s="84"/>
      <c r="AE14" s="84"/>
      <c r="AF14" s="84"/>
      <c r="AG14" s="84"/>
      <c r="AH14" s="84"/>
      <c r="AI14" s="84">
        <v>1</v>
      </c>
      <c r="AJ14" s="84"/>
      <c r="AK14" s="84"/>
      <c r="AL14" s="84"/>
    </row>
    <row r="15" spans="1:39" ht="37.200000000000003" customHeight="1" x14ac:dyDescent="0.3">
      <c r="A15" s="92" t="s">
        <v>243</v>
      </c>
      <c r="B15" s="80" t="s">
        <v>235</v>
      </c>
      <c r="C15" s="80" t="s">
        <v>8</v>
      </c>
      <c r="D15" s="80" t="s">
        <v>237</v>
      </c>
      <c r="E15" s="80" t="s">
        <v>244</v>
      </c>
      <c r="F15" s="81">
        <f>SUM(H15+J15+L15+N15+P15+R15+T15)</f>
        <v>0</v>
      </c>
      <c r="G15" s="81">
        <f>SUM(I15+K15+M15+O15+Q15+S15+U15)</f>
        <v>4</v>
      </c>
      <c r="H15" s="81">
        <v>0</v>
      </c>
      <c r="I15" s="81">
        <v>0</v>
      </c>
      <c r="J15" s="81">
        <v>0</v>
      </c>
      <c r="K15" s="81">
        <v>0</v>
      </c>
      <c r="L15" s="82">
        <v>0</v>
      </c>
      <c r="M15" s="81">
        <v>0</v>
      </c>
      <c r="N15" s="82">
        <v>0</v>
      </c>
      <c r="O15" s="82">
        <v>0</v>
      </c>
      <c r="P15" s="82">
        <v>0</v>
      </c>
      <c r="Q15" s="82">
        <v>0</v>
      </c>
      <c r="R15" s="82">
        <v>0</v>
      </c>
      <c r="S15" s="82">
        <v>0</v>
      </c>
      <c r="T15" s="82">
        <v>0</v>
      </c>
      <c r="U15" s="82">
        <v>4</v>
      </c>
      <c r="V15" s="85" t="s">
        <v>318</v>
      </c>
      <c r="W15" s="84">
        <f>SUM(Y15+AA15+AC15+AE15+AG15+AI15+AK15)</f>
        <v>2</v>
      </c>
      <c r="X15" s="84">
        <f>SUM(Z15+AB15+AD15+AF15+AH15+AJ15+AL15)</f>
        <v>7</v>
      </c>
      <c r="Y15" s="84">
        <v>2</v>
      </c>
      <c r="Z15" s="84">
        <v>6</v>
      </c>
      <c r="AA15" s="84">
        <v>0</v>
      </c>
      <c r="AB15" s="84">
        <v>0</v>
      </c>
      <c r="AC15" s="84">
        <v>0</v>
      </c>
      <c r="AD15" s="84">
        <v>1</v>
      </c>
      <c r="AE15" s="84">
        <v>0</v>
      </c>
      <c r="AF15" s="84">
        <v>0</v>
      </c>
      <c r="AG15" s="84">
        <v>0</v>
      </c>
      <c r="AH15" s="84">
        <v>0</v>
      </c>
      <c r="AI15" s="84">
        <v>0</v>
      </c>
      <c r="AJ15" s="84">
        <v>0</v>
      </c>
      <c r="AK15" s="84">
        <v>0</v>
      </c>
      <c r="AL15" s="84">
        <v>0</v>
      </c>
    </row>
    <row r="16" spans="1:39" ht="37.200000000000003" customHeight="1" x14ac:dyDescent="0.3">
      <c r="A16" s="92" t="s">
        <v>245</v>
      </c>
      <c r="B16" s="80" t="s">
        <v>235</v>
      </c>
      <c r="C16" s="80" t="s">
        <v>235</v>
      </c>
      <c r="D16" s="80" t="s">
        <v>236</v>
      </c>
      <c r="E16" s="80" t="s">
        <v>239</v>
      </c>
      <c r="F16" s="81">
        <v>4</v>
      </c>
      <c r="G16" s="81">
        <v>5</v>
      </c>
      <c r="H16" s="81">
        <v>4</v>
      </c>
      <c r="I16" s="81">
        <v>5</v>
      </c>
      <c r="J16" s="81">
        <v>0</v>
      </c>
      <c r="K16" s="81">
        <v>0</v>
      </c>
      <c r="L16" s="82">
        <v>0</v>
      </c>
      <c r="M16" s="81">
        <v>0</v>
      </c>
      <c r="N16" s="82">
        <v>0</v>
      </c>
      <c r="O16" s="82">
        <v>0</v>
      </c>
      <c r="P16" s="82">
        <v>0</v>
      </c>
      <c r="Q16" s="82">
        <v>0</v>
      </c>
      <c r="R16" s="82">
        <v>0</v>
      </c>
      <c r="S16" s="82">
        <v>0</v>
      </c>
      <c r="T16" s="82">
        <v>0</v>
      </c>
      <c r="U16" s="82">
        <v>0</v>
      </c>
      <c r="V16" s="85" t="s">
        <v>290</v>
      </c>
      <c r="W16" s="84">
        <v>0</v>
      </c>
      <c r="X16" s="84">
        <v>0</v>
      </c>
      <c r="Y16" s="84">
        <v>0</v>
      </c>
      <c r="Z16" s="84">
        <v>0</v>
      </c>
      <c r="AA16" s="84">
        <v>0</v>
      </c>
      <c r="AB16" s="84">
        <v>0</v>
      </c>
      <c r="AC16" s="84">
        <v>0</v>
      </c>
      <c r="AD16" s="84">
        <v>0</v>
      </c>
      <c r="AE16" s="84">
        <v>0</v>
      </c>
      <c r="AF16" s="84">
        <v>0</v>
      </c>
      <c r="AG16" s="84">
        <v>0</v>
      </c>
      <c r="AH16" s="84">
        <v>0</v>
      </c>
      <c r="AI16" s="84">
        <v>0</v>
      </c>
      <c r="AJ16" s="84">
        <v>0</v>
      </c>
      <c r="AK16" s="84">
        <v>0</v>
      </c>
      <c r="AL16" s="84">
        <v>0</v>
      </c>
    </row>
    <row r="17" spans="1:38" ht="37.200000000000003" customHeight="1" x14ac:dyDescent="0.3">
      <c r="A17" s="92" t="s">
        <v>290</v>
      </c>
      <c r="B17" s="80" t="s">
        <v>291</v>
      </c>
      <c r="C17" s="80" t="s">
        <v>292</v>
      </c>
      <c r="D17" s="80" t="s">
        <v>293</v>
      </c>
      <c r="E17" s="80" t="s">
        <v>294</v>
      </c>
      <c r="F17" s="81">
        <v>7</v>
      </c>
      <c r="G17" s="81">
        <v>14</v>
      </c>
      <c r="H17" s="81">
        <v>5</v>
      </c>
      <c r="I17" s="81">
        <v>10</v>
      </c>
      <c r="J17" s="81">
        <v>0</v>
      </c>
      <c r="K17" s="81">
        <v>0</v>
      </c>
      <c r="L17" s="82">
        <v>2</v>
      </c>
      <c r="M17" s="81">
        <v>4</v>
      </c>
      <c r="N17" s="82">
        <v>0</v>
      </c>
      <c r="O17" s="82">
        <v>0</v>
      </c>
      <c r="P17" s="82">
        <v>0</v>
      </c>
      <c r="Q17" s="82">
        <v>0</v>
      </c>
      <c r="R17" s="82">
        <v>0</v>
      </c>
      <c r="S17" s="82">
        <v>0</v>
      </c>
      <c r="T17" s="82">
        <v>0</v>
      </c>
      <c r="U17" s="82">
        <v>0</v>
      </c>
      <c r="V17" s="85" t="s">
        <v>313</v>
      </c>
      <c r="W17" s="84">
        <v>0</v>
      </c>
      <c r="X17" s="84">
        <v>0</v>
      </c>
      <c r="Y17" s="84">
        <v>0</v>
      </c>
      <c r="Z17" s="84">
        <v>0</v>
      </c>
      <c r="AA17" s="84">
        <v>0</v>
      </c>
      <c r="AB17" s="84">
        <v>0</v>
      </c>
      <c r="AC17" s="84">
        <v>0</v>
      </c>
      <c r="AD17" s="84">
        <v>0</v>
      </c>
      <c r="AE17" s="84">
        <v>0</v>
      </c>
      <c r="AF17" s="84">
        <v>0</v>
      </c>
      <c r="AG17" s="84">
        <v>0</v>
      </c>
      <c r="AH17" s="84">
        <v>0</v>
      </c>
      <c r="AI17" s="84">
        <v>0</v>
      </c>
      <c r="AJ17" s="84">
        <v>0</v>
      </c>
      <c r="AK17" s="84">
        <v>0</v>
      </c>
      <c r="AL17" s="84">
        <v>0</v>
      </c>
    </row>
    <row r="18" spans="1:38" ht="37.200000000000003" customHeight="1" x14ac:dyDescent="0.3">
      <c r="A18" s="92" t="s">
        <v>313</v>
      </c>
      <c r="B18" s="80" t="s">
        <v>291</v>
      </c>
      <c r="C18" s="80" t="s">
        <v>314</v>
      </c>
      <c r="D18" s="80" t="s">
        <v>315</v>
      </c>
      <c r="E18" s="80" t="s">
        <v>316</v>
      </c>
      <c r="F18" s="81">
        <v>4</v>
      </c>
      <c r="G18" s="81">
        <v>10</v>
      </c>
      <c r="H18" s="81">
        <v>4</v>
      </c>
      <c r="I18" s="81">
        <v>3</v>
      </c>
      <c r="J18" s="81">
        <v>0</v>
      </c>
      <c r="K18" s="81">
        <v>0</v>
      </c>
      <c r="L18" s="82">
        <v>0</v>
      </c>
      <c r="M18" s="81">
        <v>7</v>
      </c>
      <c r="N18" s="82">
        <v>0</v>
      </c>
      <c r="O18" s="82">
        <v>0</v>
      </c>
      <c r="P18" s="82">
        <v>0</v>
      </c>
      <c r="Q18" s="82">
        <v>0</v>
      </c>
      <c r="R18" s="82">
        <v>0</v>
      </c>
      <c r="S18" s="82">
        <v>0</v>
      </c>
      <c r="T18" s="82">
        <v>0</v>
      </c>
      <c r="U18" s="82">
        <v>0</v>
      </c>
      <c r="V18" s="85" t="s">
        <v>313</v>
      </c>
      <c r="W18" s="84">
        <v>0</v>
      </c>
      <c r="X18" s="84">
        <v>0</v>
      </c>
      <c r="Y18" s="84">
        <v>0</v>
      </c>
      <c r="Z18" s="84">
        <v>1</v>
      </c>
      <c r="AA18" s="84">
        <v>0</v>
      </c>
      <c r="AB18" s="84">
        <v>0</v>
      </c>
      <c r="AC18" s="84">
        <v>0</v>
      </c>
      <c r="AD18" s="84">
        <v>0</v>
      </c>
      <c r="AE18" s="84">
        <v>0</v>
      </c>
      <c r="AF18" s="84">
        <v>0</v>
      </c>
      <c r="AG18" s="84">
        <v>0</v>
      </c>
      <c r="AH18" s="84">
        <v>0</v>
      </c>
      <c r="AI18" s="84">
        <v>0</v>
      </c>
      <c r="AJ18" s="84">
        <v>0</v>
      </c>
      <c r="AK18" s="84">
        <v>0</v>
      </c>
      <c r="AL18" s="84">
        <v>0</v>
      </c>
    </row>
    <row r="19" spans="1:38" ht="30" x14ac:dyDescent="0.3">
      <c r="A19" s="92" t="s">
        <v>325</v>
      </c>
      <c r="B19" s="80" t="s">
        <v>291</v>
      </c>
      <c r="C19" s="80" t="s">
        <v>326</v>
      </c>
      <c r="D19" s="80" t="s">
        <v>327</v>
      </c>
      <c r="E19" s="80" t="s">
        <v>327</v>
      </c>
      <c r="F19" s="81">
        <v>1</v>
      </c>
      <c r="G19" s="81">
        <v>1</v>
      </c>
      <c r="H19" s="81">
        <v>0</v>
      </c>
      <c r="I19" s="81">
        <v>0</v>
      </c>
      <c r="J19" s="81">
        <v>0</v>
      </c>
      <c r="K19" s="81">
        <v>0</v>
      </c>
      <c r="L19" s="82">
        <v>1</v>
      </c>
      <c r="M19" s="81">
        <v>1</v>
      </c>
      <c r="N19" s="82">
        <v>0</v>
      </c>
      <c r="O19" s="82">
        <v>0</v>
      </c>
      <c r="P19" s="82">
        <v>0</v>
      </c>
      <c r="Q19" s="82">
        <v>0</v>
      </c>
      <c r="R19" s="82">
        <v>0</v>
      </c>
      <c r="S19" s="82">
        <v>0</v>
      </c>
      <c r="T19" s="82">
        <v>0</v>
      </c>
      <c r="U19" s="82">
        <v>0</v>
      </c>
      <c r="V19" s="85" t="s">
        <v>325</v>
      </c>
      <c r="W19" s="84">
        <v>2</v>
      </c>
      <c r="X19" s="84">
        <v>2</v>
      </c>
      <c r="Y19" s="84">
        <v>1</v>
      </c>
      <c r="Z19" s="84">
        <v>2</v>
      </c>
      <c r="AA19" s="84">
        <v>0</v>
      </c>
      <c r="AB19" s="84">
        <v>0</v>
      </c>
      <c r="AC19" s="84">
        <v>0</v>
      </c>
      <c r="AD19" s="84">
        <v>0</v>
      </c>
      <c r="AE19" s="84">
        <v>0</v>
      </c>
      <c r="AF19" s="84">
        <v>0</v>
      </c>
      <c r="AG19" s="84">
        <v>0</v>
      </c>
      <c r="AH19" s="84">
        <v>0</v>
      </c>
      <c r="AI19" s="84">
        <v>1</v>
      </c>
      <c r="AJ19" s="84">
        <v>0</v>
      </c>
      <c r="AK19" s="84">
        <v>0</v>
      </c>
      <c r="AL19" s="84">
        <v>0</v>
      </c>
    </row>
    <row r="20" spans="1:38" ht="30" x14ac:dyDescent="0.3">
      <c r="A20" s="92" t="s">
        <v>336</v>
      </c>
      <c r="B20" s="123">
        <v>9</v>
      </c>
      <c r="C20" s="123">
        <v>12</v>
      </c>
      <c r="D20" s="123">
        <v>3</v>
      </c>
      <c r="E20" s="123">
        <v>9</v>
      </c>
      <c r="F20" s="81">
        <v>2</v>
      </c>
      <c r="G20" s="81">
        <v>3</v>
      </c>
      <c r="H20" s="81">
        <v>1</v>
      </c>
      <c r="I20" s="81">
        <v>3</v>
      </c>
      <c r="J20" s="81">
        <v>0</v>
      </c>
      <c r="K20" s="81">
        <v>0</v>
      </c>
      <c r="L20" s="82">
        <v>0</v>
      </c>
      <c r="M20" s="81">
        <v>0</v>
      </c>
      <c r="N20" s="82">
        <v>0</v>
      </c>
      <c r="O20" s="82">
        <v>0</v>
      </c>
      <c r="P20" s="82">
        <v>0</v>
      </c>
      <c r="Q20" s="82">
        <v>0</v>
      </c>
      <c r="R20" s="82">
        <v>0</v>
      </c>
      <c r="S20" s="82">
        <v>0</v>
      </c>
      <c r="T20" s="82">
        <v>1</v>
      </c>
      <c r="U20" s="82">
        <v>0</v>
      </c>
      <c r="V20" s="85" t="s">
        <v>337</v>
      </c>
      <c r="W20" s="84">
        <v>1</v>
      </c>
      <c r="X20" s="84">
        <v>6</v>
      </c>
      <c r="Y20" s="84">
        <v>1</v>
      </c>
      <c r="Z20" s="84">
        <v>6</v>
      </c>
      <c r="AA20" s="84">
        <v>0</v>
      </c>
      <c r="AB20" s="84">
        <v>0</v>
      </c>
      <c r="AC20" s="84">
        <v>0</v>
      </c>
      <c r="AD20" s="84">
        <v>0</v>
      </c>
      <c r="AE20" s="84">
        <v>0</v>
      </c>
      <c r="AF20" s="84">
        <v>0</v>
      </c>
      <c r="AG20" s="84">
        <v>0</v>
      </c>
      <c r="AH20" s="84">
        <v>0</v>
      </c>
      <c r="AI20" s="84">
        <v>0</v>
      </c>
      <c r="AJ20" s="84">
        <v>0</v>
      </c>
      <c r="AK20" s="84">
        <v>0</v>
      </c>
      <c r="AL20" s="84">
        <v>0</v>
      </c>
    </row>
    <row r="21" spans="1:38" ht="30" x14ac:dyDescent="0.3">
      <c r="A21" s="92" t="s">
        <v>341</v>
      </c>
      <c r="B21" s="123">
        <v>9</v>
      </c>
      <c r="C21" s="123">
        <v>18</v>
      </c>
      <c r="D21" s="123">
        <v>6</v>
      </c>
      <c r="E21" s="123">
        <v>12</v>
      </c>
      <c r="F21" s="81">
        <v>5</v>
      </c>
      <c r="G21" s="81">
        <v>10</v>
      </c>
      <c r="H21" s="81">
        <v>1</v>
      </c>
      <c r="I21" s="81">
        <v>0</v>
      </c>
      <c r="J21" s="81">
        <v>0</v>
      </c>
      <c r="K21" s="81">
        <v>2</v>
      </c>
      <c r="L21" s="82">
        <v>1</v>
      </c>
      <c r="M21" s="81">
        <v>2</v>
      </c>
      <c r="N21" s="82">
        <v>0</v>
      </c>
      <c r="O21" s="82">
        <v>0</v>
      </c>
      <c r="P21" s="82">
        <v>2</v>
      </c>
      <c r="Q21" s="82">
        <v>1</v>
      </c>
      <c r="R21" s="82">
        <v>0</v>
      </c>
      <c r="S21" s="82">
        <v>0</v>
      </c>
      <c r="T21" s="82">
        <v>1</v>
      </c>
      <c r="U21" s="82">
        <v>5</v>
      </c>
      <c r="V21" s="85" t="s">
        <v>340</v>
      </c>
      <c r="W21" s="84">
        <v>1</v>
      </c>
      <c r="X21" s="84">
        <v>2</v>
      </c>
      <c r="Y21" s="84">
        <v>0</v>
      </c>
      <c r="Z21" s="84">
        <v>2</v>
      </c>
      <c r="AA21" s="84">
        <v>0</v>
      </c>
      <c r="AB21" s="84">
        <v>0</v>
      </c>
      <c r="AC21" s="84">
        <v>0</v>
      </c>
      <c r="AD21" s="84">
        <v>0</v>
      </c>
      <c r="AE21" s="84">
        <v>0</v>
      </c>
      <c r="AF21" s="84">
        <v>0</v>
      </c>
      <c r="AG21" s="84">
        <v>0</v>
      </c>
      <c r="AH21" s="84">
        <v>0</v>
      </c>
      <c r="AI21" s="84">
        <v>1</v>
      </c>
      <c r="AJ21" s="84">
        <v>0</v>
      </c>
      <c r="AK21" s="84">
        <v>0</v>
      </c>
      <c r="AL21" s="84">
        <v>0</v>
      </c>
    </row>
    <row r="22" spans="1:38" ht="30" x14ac:dyDescent="0.3">
      <c r="A22" s="147" t="s">
        <v>354</v>
      </c>
      <c r="B22">
        <v>9</v>
      </c>
      <c r="C22">
        <v>15</v>
      </c>
      <c r="D22">
        <v>4</v>
      </c>
      <c r="E22">
        <v>11</v>
      </c>
      <c r="F22" s="81">
        <v>4</v>
      </c>
      <c r="G22" s="81">
        <v>9</v>
      </c>
      <c r="H22" s="81">
        <v>2</v>
      </c>
      <c r="I22" s="81">
        <v>1</v>
      </c>
      <c r="J22" s="81">
        <v>0</v>
      </c>
      <c r="K22" s="81">
        <v>0</v>
      </c>
      <c r="L22" s="82">
        <v>0</v>
      </c>
      <c r="M22" s="81">
        <v>0</v>
      </c>
      <c r="N22" s="82">
        <v>0</v>
      </c>
      <c r="O22" s="82">
        <v>0</v>
      </c>
      <c r="P22" s="82">
        <v>0</v>
      </c>
      <c r="Q22" s="82">
        <v>0</v>
      </c>
      <c r="R22" s="82">
        <v>0</v>
      </c>
      <c r="S22" s="82">
        <v>0</v>
      </c>
      <c r="T22" s="82">
        <v>2</v>
      </c>
      <c r="U22" s="82">
        <v>8</v>
      </c>
      <c r="V22" s="148" t="s">
        <v>355</v>
      </c>
      <c r="W22" s="84">
        <v>0</v>
      </c>
      <c r="X22" s="84">
        <v>2</v>
      </c>
      <c r="Y22" s="84">
        <v>0</v>
      </c>
      <c r="Z22" s="84">
        <v>0</v>
      </c>
      <c r="AA22" s="84">
        <v>0</v>
      </c>
      <c r="AB22" s="84">
        <v>0</v>
      </c>
      <c r="AC22" s="84">
        <v>0</v>
      </c>
      <c r="AD22" s="84">
        <v>0</v>
      </c>
      <c r="AE22" s="84">
        <v>0</v>
      </c>
      <c r="AF22" s="84">
        <v>0</v>
      </c>
      <c r="AG22" s="84">
        <v>0</v>
      </c>
      <c r="AH22" s="84">
        <v>0</v>
      </c>
      <c r="AI22" s="84">
        <v>0</v>
      </c>
      <c r="AJ22" s="84">
        <v>0</v>
      </c>
      <c r="AK22" s="84">
        <v>0</v>
      </c>
      <c r="AL22" s="84">
        <v>0</v>
      </c>
    </row>
  </sheetData>
  <sheetProtection selectLockedCells="1" selectUnlockedCells="1"/>
  <mergeCells count="29">
    <mergeCell ref="A2:J2"/>
    <mergeCell ref="K2:U2"/>
    <mergeCell ref="J4:U4"/>
    <mergeCell ref="A4:A7"/>
    <mergeCell ref="B4:B7"/>
    <mergeCell ref="C4:E5"/>
    <mergeCell ref="J5:K5"/>
    <mergeCell ref="L5:M5"/>
    <mergeCell ref="N5:O5"/>
    <mergeCell ref="F4:I4"/>
    <mergeCell ref="P5:Q5"/>
    <mergeCell ref="R5:S5"/>
    <mergeCell ref="T5:U5"/>
    <mergeCell ref="F5:G5"/>
    <mergeCell ref="H5:I5"/>
    <mergeCell ref="AI5:AJ5"/>
    <mergeCell ref="AK5:AL5"/>
    <mergeCell ref="AA5:AB5"/>
    <mergeCell ref="V2:AD2"/>
    <mergeCell ref="AE2:AM2"/>
    <mergeCell ref="AK3:AL3"/>
    <mergeCell ref="W5:X5"/>
    <mergeCell ref="Y5:Z5"/>
    <mergeCell ref="AE4:AL4"/>
    <mergeCell ref="AG5:AH5"/>
    <mergeCell ref="AC5:AD5"/>
    <mergeCell ref="AE5:AF5"/>
    <mergeCell ref="V4:V7"/>
    <mergeCell ref="W4:AD4"/>
  </mergeCells>
  <phoneticPr fontId="9" type="noConversion"/>
  <pageMargins left="0.59055118110236227" right="0.59055118110236227" top="0.59055118110236227" bottom="0.39370078740157483" header="0.51181102362204722" footer="0.51181102362204722"/>
  <pageSetup paperSize="9" scale="38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10-1(宗教)ok</vt:lpstr>
      <vt:lpstr>10-2(低收)ok</vt:lpstr>
      <vt:lpstr>10-3(身障)ok</vt:lpstr>
      <vt:lpstr>10-4(幼)</vt:lpstr>
      <vt:lpstr>10-5(社區)ok</vt:lpstr>
      <vt:lpstr>10-5-1(社區)ok</vt:lpstr>
      <vt:lpstr>10-6(調解)ok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達仁鄉公所 12</cp:lastModifiedBy>
  <cp:lastPrinted>2024-10-30T00:26:16Z</cp:lastPrinted>
  <dcterms:created xsi:type="dcterms:W3CDTF">2024-10-30T06:06:30Z</dcterms:created>
  <dcterms:modified xsi:type="dcterms:W3CDTF">2025-10-27T03:05:20Z</dcterms:modified>
</cp:coreProperties>
</file>