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20" tabRatio="641" activeTab="2"/>
  </bookViews>
  <sheets>
    <sheet name="10-1(宗教)" sheetId="1" r:id="rId1"/>
    <sheet name="10-2(低收)" sheetId="2" r:id="rId2"/>
    <sheet name="10-3(身障)" sheetId="3" r:id="rId3"/>
    <sheet name="10-4(幼)" sheetId="4" r:id="rId4"/>
    <sheet name="10-5(社區)" sheetId="5" r:id="rId5"/>
    <sheet name="10-5-1(社區)" sheetId="6" r:id="rId6"/>
    <sheet name="10-6(調解)" sheetId="7" r:id="rId7"/>
  </sheets>
  <definedNames/>
  <calcPr fullCalcOnLoad="1"/>
</workbook>
</file>

<file path=xl/sharedStrings.xml><?xml version="1.0" encoding="utf-8"?>
<sst xmlns="http://schemas.openxmlformats.org/spreadsheetml/2006/main" count="640" uniqueCount="344">
  <si>
    <t>社會福利 134</t>
  </si>
  <si>
    <t>表10-1、宗教教務概況</t>
  </si>
  <si>
    <t>10-1、General Condition of Religions</t>
  </si>
  <si>
    <t>年別及宗教別             Year&amp;Religions</t>
  </si>
  <si>
    <t>寺廟與教堂合計                       No.of Churches</t>
  </si>
  <si>
    <t>神職人員數（人）                 No.of Missionaries</t>
  </si>
  <si>
    <t>信徒人數（人）                     No.of Believers</t>
  </si>
  <si>
    <t>14</t>
  </si>
  <si>
    <t>13</t>
  </si>
  <si>
    <t>社會福利142</t>
  </si>
  <si>
    <t>單位：戶；人</t>
  </si>
  <si>
    <t xml:space="preserve">年底別         End of  Year </t>
  </si>
  <si>
    <t>總計  Grand  Total</t>
  </si>
  <si>
    <t>第一款   Level 1</t>
  </si>
  <si>
    <t>第二款   Level 2</t>
  </si>
  <si>
    <t>第三款   Level 3</t>
  </si>
  <si>
    <t>占全鄉總戶數比率(%)</t>
  </si>
  <si>
    <t>占全鄉總人數比率(%)</t>
  </si>
  <si>
    <t>單位：人</t>
  </si>
  <si>
    <t>Unit:Person</t>
  </si>
  <si>
    <t>105年底           2016</t>
  </si>
  <si>
    <t>106年底           2017</t>
  </si>
  <si>
    <t>社會福利 145</t>
  </si>
  <si>
    <t>社會福利 146</t>
  </si>
  <si>
    <t>表10-3、身 心 障 礙 人 口 數  (續完)</t>
  </si>
  <si>
    <r>
      <rPr>
        <sz val="18"/>
        <rFont val="Times New Roman"/>
        <family val="1"/>
      </rPr>
      <t>10-3</t>
    </r>
    <r>
      <rPr>
        <sz val="18"/>
        <rFont val="新細明體"/>
        <family val="1"/>
      </rPr>
      <t xml:space="preserve">、  </t>
    </r>
    <r>
      <rPr>
        <sz val="18"/>
        <rFont val="Times New Roman"/>
        <family val="1"/>
      </rPr>
      <t>Number of the Handicapped(Cont.End)</t>
    </r>
  </si>
  <si>
    <t xml:space="preserve">年底別
End of Year </t>
  </si>
  <si>
    <t>合計</t>
  </si>
  <si>
    <t xml:space="preserve">身心障礙人數 </t>
  </si>
  <si>
    <t>The Disabled Population</t>
  </si>
  <si>
    <t>身心障礙人數</t>
  </si>
  <si>
    <r>
      <rPr>
        <sz val="10"/>
        <rFont val="新細明體"/>
        <family val="1"/>
      </rPr>
      <t xml:space="preserve">身心障礙人數
占總人口比率(％)
</t>
    </r>
    <r>
      <rPr>
        <sz val="8"/>
        <rFont val="Times New Roman"/>
        <family val="1"/>
      </rPr>
      <t>The Disabled as a Percentage of Total Population</t>
    </r>
  </si>
  <si>
    <r>
      <rPr>
        <sz val="10"/>
        <rFont val="新細明體"/>
        <family val="1"/>
      </rPr>
      <t xml:space="preserve">總計
</t>
    </r>
    <r>
      <rPr>
        <sz val="8"/>
        <rFont val="Times New Roman"/>
        <family val="1"/>
      </rPr>
      <t>Grand Total</t>
    </r>
  </si>
  <si>
    <t>領有舊制身心障礙手冊者</t>
  </si>
  <si>
    <t>With Disability Manual by Old System</t>
  </si>
  <si>
    <r>
      <rPr>
        <sz val="10"/>
        <rFont val="新細明體"/>
        <family val="1"/>
      </rPr>
      <t xml:space="preserve">領有新制身心障礙證明者 
</t>
    </r>
    <r>
      <rPr>
        <sz val="8"/>
        <rFont val="新細明體"/>
        <family val="1"/>
      </rPr>
      <t>With Disability Identification by New System</t>
    </r>
  </si>
  <si>
    <t>領有新制身心障礙證明者</t>
  </si>
  <si>
    <t>With Disability Identification by New System</t>
  </si>
  <si>
    <r>
      <rPr>
        <sz val="10"/>
        <rFont val="新細明體"/>
        <family val="1"/>
      </rPr>
      <t xml:space="preserve">合計
</t>
    </r>
    <r>
      <rPr>
        <sz val="8"/>
        <rFont val="Times New Roman"/>
        <family val="1"/>
      </rPr>
      <t>Total</t>
    </r>
  </si>
  <si>
    <r>
      <rPr>
        <sz val="10"/>
        <rFont val="新細明體"/>
        <family val="1"/>
      </rPr>
      <t xml:space="preserve">視覺
障礙者
</t>
    </r>
    <r>
      <rPr>
        <sz val="8"/>
        <rFont val="Times New Roman"/>
        <family val="1"/>
      </rPr>
      <t xml:space="preserve">Vision Disability
</t>
    </r>
  </si>
  <si>
    <r>
      <rPr>
        <sz val="10"/>
        <rFont val="新細明體"/>
        <family val="1"/>
      </rPr>
      <t xml:space="preserve">聽覺機能
障礙者
</t>
    </r>
    <r>
      <rPr>
        <sz val="8"/>
        <rFont val="Times New Roman"/>
        <family val="1"/>
      </rPr>
      <t xml:space="preserve">Hearing Dysfunction
</t>
    </r>
  </si>
  <si>
    <r>
      <rPr>
        <sz val="10"/>
        <rFont val="新細明體"/>
        <family val="1"/>
      </rPr>
      <t xml:space="preserve">平衡機能
障礙者
</t>
    </r>
    <r>
      <rPr>
        <sz val="8"/>
        <rFont val="Times New Roman"/>
        <family val="1"/>
      </rPr>
      <t xml:space="preserve">Balance Dysfunction
</t>
    </r>
  </si>
  <si>
    <r>
      <rPr>
        <sz val="10"/>
        <rFont val="新細明體"/>
        <family val="1"/>
      </rPr>
      <t xml:space="preserve">聲音機能或
語言機能障礙者
</t>
    </r>
    <r>
      <rPr>
        <sz val="8"/>
        <rFont val="Times New Roman"/>
        <family val="1"/>
      </rPr>
      <t>Voice or Speech Dysfunction</t>
    </r>
  </si>
  <si>
    <r>
      <rPr>
        <sz val="10"/>
        <rFont val="新細明體"/>
        <family val="1"/>
      </rPr>
      <t xml:space="preserve">肢體
障礙者
</t>
    </r>
    <r>
      <rPr>
        <sz val="8"/>
        <rFont val="Times New Roman"/>
        <family val="1"/>
      </rPr>
      <t xml:space="preserve">Limbs Disability
</t>
    </r>
  </si>
  <si>
    <r>
      <rPr>
        <sz val="10"/>
        <rFont val="新細明體"/>
        <family val="1"/>
      </rPr>
      <t xml:space="preserve">智能
障礙者
</t>
    </r>
    <r>
      <rPr>
        <sz val="8"/>
        <rFont val="Times New Roman"/>
        <family val="1"/>
      </rPr>
      <t xml:space="preserve">Mental Disability
</t>
    </r>
  </si>
  <si>
    <r>
      <rPr>
        <sz val="10"/>
        <rFont val="新細明體"/>
        <family val="1"/>
      </rPr>
      <t xml:space="preserve">重要器官
失去功能者
</t>
    </r>
    <r>
      <rPr>
        <sz val="8"/>
        <rFont val="Times New Roman"/>
        <family val="1"/>
      </rPr>
      <t>Losing Functions of Primary Organs</t>
    </r>
  </si>
  <si>
    <r>
      <rPr>
        <sz val="10"/>
        <rFont val="新細明體"/>
        <family val="1"/>
      </rPr>
      <t xml:space="preserve">顏面
損傷者
</t>
    </r>
    <r>
      <rPr>
        <sz val="8"/>
        <rFont val="Times New Roman"/>
        <family val="1"/>
      </rPr>
      <t>Suffering Facial Damage</t>
    </r>
  </si>
  <si>
    <r>
      <rPr>
        <sz val="10"/>
        <rFont val="新細明體"/>
        <family val="1"/>
      </rPr>
      <t xml:space="preserve">植物人
</t>
    </r>
    <r>
      <rPr>
        <sz val="8"/>
        <rFont val="Times New Roman"/>
        <family val="1"/>
      </rPr>
      <t xml:space="preserve">Vegetative State
</t>
    </r>
  </si>
  <si>
    <r>
      <rPr>
        <sz val="10"/>
        <rFont val="新細明體"/>
        <family val="1"/>
      </rPr>
      <t xml:space="preserve">失智症者
</t>
    </r>
    <r>
      <rPr>
        <sz val="8"/>
        <rFont val="Times New Roman"/>
        <family val="1"/>
      </rPr>
      <t xml:space="preserve">Dementia
</t>
    </r>
  </si>
  <si>
    <r>
      <rPr>
        <sz val="10"/>
        <rFont val="新細明體"/>
        <family val="1"/>
      </rPr>
      <t xml:space="preserve">自閉症者
</t>
    </r>
    <r>
      <rPr>
        <sz val="8"/>
        <rFont val="Times New Roman"/>
        <family val="1"/>
      </rPr>
      <t xml:space="preserve">Autism
</t>
    </r>
  </si>
  <si>
    <r>
      <rPr>
        <sz val="10"/>
        <rFont val="新細明體"/>
        <family val="1"/>
      </rPr>
      <t xml:space="preserve">慢性精神
病患者
</t>
    </r>
    <r>
      <rPr>
        <sz val="8"/>
        <rFont val="Times New Roman"/>
        <family val="1"/>
      </rPr>
      <t xml:space="preserve">Chronic Psychosis
</t>
    </r>
  </si>
  <si>
    <r>
      <rPr>
        <sz val="10"/>
        <rFont val="新細明體"/>
        <family val="1"/>
      </rPr>
      <t xml:space="preserve">多重障礙者
</t>
    </r>
    <r>
      <rPr>
        <sz val="8"/>
        <rFont val="Times New Roman"/>
        <family val="1"/>
      </rPr>
      <t xml:space="preserve">Multi-Disability
</t>
    </r>
  </si>
  <si>
    <r>
      <rPr>
        <sz val="10"/>
        <rFont val="新細明體"/>
        <family val="1"/>
      </rPr>
      <t xml:space="preserve">頑性(難治型)
癲癇症者
</t>
    </r>
    <r>
      <rPr>
        <sz val="8"/>
        <rFont val="Times New Roman"/>
        <family val="1"/>
      </rPr>
      <t>Stubborn
(Difficult-to-Cure) 
Epilepsy</t>
    </r>
  </si>
  <si>
    <r>
      <rPr>
        <sz val="10"/>
        <rFont val="新細明體"/>
        <family val="1"/>
      </rPr>
      <t xml:space="preserve">因罕見疾病而致
身心功能障礙者
</t>
    </r>
    <r>
      <rPr>
        <sz val="8"/>
        <rFont val="Times New Roman"/>
        <family val="1"/>
      </rPr>
      <t xml:space="preserve">Caused by Infrequent Disease
</t>
    </r>
  </si>
  <si>
    <r>
      <rPr>
        <sz val="10"/>
        <rFont val="新細明體"/>
        <family val="1"/>
      </rPr>
      <t xml:space="preserve">其他
</t>
    </r>
    <r>
      <rPr>
        <sz val="8"/>
        <rFont val="Times New Roman"/>
        <family val="1"/>
      </rPr>
      <t xml:space="preserve">Others
</t>
    </r>
  </si>
  <si>
    <r>
      <rPr>
        <sz val="10"/>
        <rFont val="新細明體"/>
        <family val="1"/>
      </rPr>
      <t xml:space="preserve">神經系統構造
及精神、心智功能
</t>
    </r>
    <r>
      <rPr>
        <sz val="8"/>
        <rFont val="Times New Roman"/>
        <family val="1"/>
      </rPr>
      <t>Mental Functions &amp; Structures of the Nervous System</t>
    </r>
  </si>
  <si>
    <r>
      <rPr>
        <sz val="10"/>
        <rFont val="新細明體"/>
        <family val="1"/>
      </rPr>
      <t xml:space="preserve">眼、耳及相關構造
與感官功能及疼痛
</t>
    </r>
    <r>
      <rPr>
        <sz val="8"/>
        <rFont val="Times New Roman"/>
        <family val="1"/>
      </rPr>
      <t>Sensory Functions &amp; Pain</t>
    </r>
    <r>
      <rPr>
        <sz val="8"/>
        <rFont val="新細明體"/>
        <family val="1"/>
      </rPr>
      <t>；</t>
    </r>
    <r>
      <rPr>
        <sz val="8"/>
        <rFont val="Times New Roman"/>
        <family val="1"/>
      </rPr>
      <t xml:space="preserve">The Eye, Ear and Related Structures
</t>
    </r>
  </si>
  <si>
    <r>
      <rPr>
        <sz val="10"/>
        <rFont val="新細明體"/>
        <family val="1"/>
      </rPr>
      <t xml:space="preserve">涉及聲音與言語
構造及其功能
</t>
    </r>
    <r>
      <rPr>
        <sz val="8"/>
        <rFont val="Times New Roman"/>
        <family val="1"/>
      </rPr>
      <t>Functions &amp; Structures of</t>
    </r>
    <r>
      <rPr>
        <sz val="8"/>
        <rFont val="新細明體"/>
        <family val="1"/>
      </rPr>
      <t>／</t>
    </r>
    <r>
      <rPr>
        <sz val="8"/>
        <rFont val="Times New Roman"/>
        <family val="1"/>
      </rPr>
      <t xml:space="preserve">Involved in Voice and Speech
</t>
    </r>
  </si>
  <si>
    <r>
      <rPr>
        <sz val="10"/>
        <rFont val="新細明體"/>
        <family val="1"/>
      </rPr>
      <t xml:space="preserve">循環、造血、免疫與呼吸系統構造及其功能
</t>
    </r>
    <r>
      <rPr>
        <sz val="8"/>
        <rFont val="Times New Roman"/>
        <family val="1"/>
      </rPr>
      <t>Functions &amp; Structures of</t>
    </r>
    <r>
      <rPr>
        <sz val="8"/>
        <rFont val="新細明體"/>
        <family val="1"/>
      </rPr>
      <t>／</t>
    </r>
    <r>
      <rPr>
        <sz val="8"/>
        <rFont val="Times New Roman"/>
        <family val="1"/>
      </rPr>
      <t>Related to the Cardiovascular, Haematological, Immunological and Respiratory Systems</t>
    </r>
  </si>
  <si>
    <r>
      <rPr>
        <sz val="10"/>
        <rFont val="新細明體"/>
        <family val="1"/>
      </rPr>
      <t xml:space="preserve">消化、新陳代謝與內分泌系統相關構造及其功能
</t>
    </r>
    <r>
      <rPr>
        <sz val="8"/>
        <rFont val="Times New Roman"/>
        <family val="1"/>
      </rPr>
      <t>Functions &amp; Structures of</t>
    </r>
    <r>
      <rPr>
        <sz val="8"/>
        <rFont val="新細明體"/>
        <family val="1"/>
      </rPr>
      <t>／</t>
    </r>
    <r>
      <rPr>
        <sz val="8"/>
        <rFont val="Times New Roman"/>
        <family val="1"/>
      </rPr>
      <t xml:space="preserve">Related to the Digestive, Metabolic and Endocrine Systems
</t>
    </r>
  </si>
  <si>
    <r>
      <rPr>
        <sz val="10"/>
        <rFont val="新細明體"/>
        <family val="1"/>
      </rPr>
      <t xml:space="preserve">泌尿與生殖系統相關構造及其功能
</t>
    </r>
    <r>
      <rPr>
        <sz val="8"/>
        <rFont val="Times New Roman"/>
        <family val="1"/>
      </rPr>
      <t>Functions &amp; Structures of</t>
    </r>
    <r>
      <rPr>
        <sz val="8"/>
        <rFont val="新細明體"/>
        <family val="1"/>
      </rPr>
      <t>／</t>
    </r>
    <r>
      <rPr>
        <sz val="8"/>
        <rFont val="Times New Roman"/>
        <family val="1"/>
      </rPr>
      <t xml:space="preserve">Related to the Genitourinary and Reproductive Systems
</t>
    </r>
  </si>
  <si>
    <r>
      <rPr>
        <sz val="10"/>
        <rFont val="新細明體"/>
        <family val="1"/>
      </rPr>
      <t xml:space="preserve">神經、肌肉、骨骼之移動相關構造及其功能
</t>
    </r>
    <r>
      <rPr>
        <sz val="8"/>
        <rFont val="Times New Roman"/>
        <family val="1"/>
      </rPr>
      <t xml:space="preserve">Neuromusculoskeletal and Movement Related Functions &amp; Structures
</t>
    </r>
  </si>
  <si>
    <r>
      <rPr>
        <sz val="10"/>
        <rFont val="新細明體"/>
        <family val="1"/>
      </rPr>
      <t xml:space="preserve">皮膚與相關
構造及其功能
</t>
    </r>
    <r>
      <rPr>
        <sz val="8"/>
        <rFont val="Times New Roman"/>
        <family val="1"/>
      </rPr>
      <t xml:space="preserve">Functions &amp; Related Structures of the Skin
</t>
    </r>
  </si>
  <si>
    <r>
      <rPr>
        <sz val="10"/>
        <rFont val="新細明體"/>
        <family val="1"/>
      </rPr>
      <t xml:space="preserve">跨兩類別以上者
</t>
    </r>
    <r>
      <rPr>
        <sz val="8"/>
        <rFont val="Times New Roman"/>
        <family val="1"/>
      </rPr>
      <t xml:space="preserve">More than two Classifications
</t>
    </r>
  </si>
  <si>
    <r>
      <rPr>
        <sz val="10"/>
        <rFont val="新細明體"/>
        <family val="1"/>
      </rPr>
      <t xml:space="preserve">舊制轉換新制
暫無法歸類者
</t>
    </r>
    <r>
      <rPr>
        <sz val="8"/>
        <rFont val="Times New Roman"/>
        <family val="1"/>
      </rPr>
      <t xml:space="preserve">Not Classified Temporarily
</t>
    </r>
  </si>
  <si>
    <r>
      <rPr>
        <sz val="10"/>
        <rFont val="新細明體"/>
        <family val="1"/>
      </rPr>
      <t xml:space="preserve">男
</t>
    </r>
    <r>
      <rPr>
        <sz val="8"/>
        <rFont val="Times New Roman"/>
        <family val="1"/>
      </rPr>
      <t>Male</t>
    </r>
  </si>
  <si>
    <r>
      <rPr>
        <sz val="10"/>
        <rFont val="新細明體"/>
        <family val="1"/>
      </rPr>
      <t xml:space="preserve">女
</t>
    </r>
    <r>
      <rPr>
        <sz val="8"/>
        <rFont val="Times New Roman"/>
        <family val="1"/>
      </rPr>
      <t>Female</t>
    </r>
  </si>
  <si>
    <r>
      <rPr>
        <sz val="10"/>
        <rFont val="新細明體"/>
        <family val="1"/>
      </rPr>
      <t xml:space="preserve">計
</t>
    </r>
    <r>
      <rPr>
        <sz val="8"/>
        <rFont val="Times New Roman"/>
        <family val="1"/>
      </rPr>
      <t>Sub-total</t>
    </r>
  </si>
  <si>
    <t>102年  2013</t>
  </si>
  <si>
    <t>103年  2014</t>
  </si>
  <si>
    <t>104年  2015</t>
  </si>
  <si>
    <t>105年  2016</t>
  </si>
  <si>
    <t>106年  2017</t>
  </si>
  <si>
    <t>單位：所；班；人</t>
  </si>
  <si>
    <t>年底別及                托兒所別</t>
  </si>
  <si>
    <t xml:space="preserve">所數             </t>
  </si>
  <si>
    <t xml:space="preserve">班數            </t>
  </si>
  <si>
    <t xml:space="preserve">收托人數   </t>
  </si>
  <si>
    <r>
      <rPr>
        <sz val="11"/>
        <rFont val="新細明體"/>
        <family val="1"/>
      </rPr>
      <t xml:space="preserve">職工人數 </t>
    </r>
    <r>
      <rPr>
        <sz val="12"/>
        <rFont val="新細明體"/>
        <family val="1"/>
      </rPr>
      <t xml:space="preserve">  </t>
    </r>
    <r>
      <rPr>
        <sz val="10"/>
        <rFont val="新細明體"/>
        <family val="1"/>
      </rPr>
      <t>No. of Staffs and Workers</t>
    </r>
    <r>
      <rPr>
        <sz val="12"/>
        <rFont val="新細明體"/>
        <family val="1"/>
      </rPr>
      <t xml:space="preserve">          </t>
    </r>
  </si>
  <si>
    <t>合計  Tatol</t>
  </si>
  <si>
    <t xml:space="preserve">保育人員           Childcare Assistant </t>
  </si>
  <si>
    <t>助理               保育人員</t>
  </si>
  <si>
    <r>
      <rPr>
        <sz val="10"/>
        <rFont val="新細明體"/>
        <family val="1"/>
      </rPr>
      <t xml:space="preserve">其他  </t>
    </r>
    <r>
      <rPr>
        <sz val="9"/>
        <rFont val="新細明體"/>
        <family val="1"/>
      </rPr>
      <t>Others</t>
    </r>
  </si>
  <si>
    <t xml:space="preserve">End of  Year </t>
  </si>
  <si>
    <t>No. of Nursery</t>
  </si>
  <si>
    <t>No. of Class</t>
  </si>
  <si>
    <t>No. of Child</t>
  </si>
  <si>
    <r>
      <rPr>
        <sz val="10"/>
        <rFont val="Times New Roman"/>
        <family val="1"/>
      </rPr>
      <t>92</t>
    </r>
    <r>
      <rPr>
        <sz val="10"/>
        <rFont val="新細明體"/>
        <family val="1"/>
      </rPr>
      <t>年底             2003</t>
    </r>
  </si>
  <si>
    <r>
      <rPr>
        <sz val="10"/>
        <rFont val="Times New Roman"/>
        <family val="1"/>
      </rPr>
      <t>93</t>
    </r>
    <r>
      <rPr>
        <sz val="10"/>
        <rFont val="新細明體"/>
        <family val="1"/>
      </rPr>
      <t>年底             2004</t>
    </r>
  </si>
  <si>
    <r>
      <rPr>
        <sz val="10"/>
        <rFont val="Times New Roman"/>
        <family val="1"/>
      </rPr>
      <t>94</t>
    </r>
    <r>
      <rPr>
        <sz val="10"/>
        <rFont val="新細明體"/>
        <family val="1"/>
      </rPr>
      <t>年底             2005</t>
    </r>
  </si>
  <si>
    <r>
      <rPr>
        <sz val="10"/>
        <rFont val="Times New Roman"/>
        <family val="1"/>
      </rPr>
      <t>95</t>
    </r>
    <r>
      <rPr>
        <sz val="10"/>
        <rFont val="新細明體"/>
        <family val="1"/>
      </rPr>
      <t>年底             2006</t>
    </r>
  </si>
  <si>
    <r>
      <rPr>
        <sz val="10"/>
        <rFont val="Times New Roman"/>
        <family val="1"/>
      </rPr>
      <t>96</t>
    </r>
    <r>
      <rPr>
        <sz val="10"/>
        <rFont val="新細明體"/>
        <family val="1"/>
      </rPr>
      <t>年底             2007</t>
    </r>
  </si>
  <si>
    <r>
      <rPr>
        <sz val="10"/>
        <rFont val="Times New Roman"/>
        <family val="1"/>
      </rPr>
      <t>97</t>
    </r>
    <r>
      <rPr>
        <sz val="10"/>
        <rFont val="新細明體"/>
        <family val="1"/>
      </rPr>
      <t>年底             2008</t>
    </r>
  </si>
  <si>
    <r>
      <rPr>
        <sz val="10"/>
        <rFont val="Times New Roman"/>
        <family val="1"/>
      </rPr>
      <t>98</t>
    </r>
    <r>
      <rPr>
        <sz val="10"/>
        <rFont val="新細明體"/>
        <family val="1"/>
      </rPr>
      <t>年底             2009</t>
    </r>
  </si>
  <si>
    <r>
      <rPr>
        <sz val="10"/>
        <rFont val="Times New Roman"/>
        <family val="1"/>
      </rPr>
      <t>99</t>
    </r>
    <r>
      <rPr>
        <sz val="10"/>
        <rFont val="新細明體"/>
        <family val="1"/>
      </rPr>
      <t>年底             2010</t>
    </r>
  </si>
  <si>
    <r>
      <rPr>
        <sz val="10"/>
        <rFont val="Times New Roman"/>
        <family val="1"/>
      </rPr>
      <t>100</t>
    </r>
    <r>
      <rPr>
        <sz val="10"/>
        <rFont val="新細明體"/>
        <family val="1"/>
      </rPr>
      <t>年底             2011</t>
    </r>
  </si>
  <si>
    <r>
      <rPr>
        <sz val="10"/>
        <rFont val="Times New Roman"/>
        <family val="1"/>
      </rPr>
      <t>101</t>
    </r>
    <r>
      <rPr>
        <sz val="10"/>
        <rFont val="細明體"/>
        <family val="3"/>
      </rPr>
      <t>年底         2012</t>
    </r>
  </si>
  <si>
    <r>
      <rPr>
        <sz val="10"/>
        <rFont val="Times New Roman"/>
        <family val="1"/>
      </rPr>
      <t>102</t>
    </r>
    <r>
      <rPr>
        <sz val="10"/>
        <rFont val="細明體"/>
        <family val="3"/>
      </rPr>
      <t>年底         2013</t>
    </r>
  </si>
  <si>
    <r>
      <rPr>
        <sz val="10"/>
        <rFont val="Times New Roman"/>
        <family val="1"/>
      </rPr>
      <t>103</t>
    </r>
    <r>
      <rPr>
        <sz val="10"/>
        <rFont val="細明體"/>
        <family val="3"/>
      </rPr>
      <t>年底         2014</t>
    </r>
  </si>
  <si>
    <r>
      <rPr>
        <sz val="10"/>
        <rFont val="Times New Roman"/>
        <family val="1"/>
      </rPr>
      <t>104</t>
    </r>
    <r>
      <rPr>
        <sz val="10"/>
        <rFont val="細明體"/>
        <family val="3"/>
      </rPr>
      <t>年底         2015</t>
    </r>
  </si>
  <si>
    <r>
      <rPr>
        <sz val="10"/>
        <rFont val="Times New Roman"/>
        <family val="1"/>
      </rPr>
      <t>105</t>
    </r>
    <r>
      <rPr>
        <sz val="10"/>
        <rFont val="細明體"/>
        <family val="3"/>
      </rPr>
      <t>年底         2016</t>
    </r>
  </si>
  <si>
    <t>備註: 資料不包括私立托兒所</t>
  </si>
  <si>
    <t>資料來源：本鄉托兒所</t>
  </si>
  <si>
    <t>社會福利148</t>
  </si>
  <si>
    <t>社會福利 149</t>
  </si>
  <si>
    <r>
      <rPr>
        <sz val="18"/>
        <rFont val="新細明體"/>
        <family val="1"/>
      </rPr>
      <t>表</t>
    </r>
    <r>
      <rPr>
        <sz val="18"/>
        <rFont val="Times New Roman"/>
        <family val="1"/>
      </rPr>
      <t>10-5</t>
    </r>
    <r>
      <rPr>
        <sz val="18"/>
        <rFont val="新細明體"/>
        <family val="1"/>
      </rPr>
      <t xml:space="preserve">、推行社區發展工作成果            </t>
    </r>
  </si>
  <si>
    <t>年度別      Year</t>
  </si>
  <si>
    <t>社區發展協會數(個)No.of Community Development Association</t>
  </si>
  <si>
    <t>社區戶數(戶)             No.of Household of Communities</t>
  </si>
  <si>
    <t>社區人口數（人）Persons of Communities</t>
  </si>
  <si>
    <t>社區發展協會      員數(人)                    Persons of Participation Community Development Assoc.</t>
  </si>
  <si>
    <t>現有設置社區生產建設基金(個)    Fund of Productive Construction</t>
  </si>
  <si>
    <t>使用經費(元)  Outlay</t>
  </si>
  <si>
    <r>
      <rPr>
        <sz val="11"/>
        <rFont val="新細明體"/>
        <family val="1"/>
      </rPr>
      <t xml:space="preserve">社 區 建 設 主 要 項 目       </t>
    </r>
    <r>
      <rPr>
        <sz val="11"/>
        <rFont val="Times New Roman"/>
        <family val="1"/>
      </rPr>
      <t>Main Item of community Construction</t>
    </r>
  </si>
  <si>
    <t>合計                  (元)</t>
  </si>
  <si>
    <t>政府補助款Covernment- provided          (元)</t>
  </si>
  <si>
    <t>社區自籌款   Self-provided  (元)</t>
  </si>
  <si>
    <t>社區活動中心(幢) Original Construction</t>
  </si>
  <si>
    <t>辦理專題訓練(人)    Topic Training (Times of Persons)</t>
  </si>
  <si>
    <t>辦理社區觀摩(人)   Community Exposition  (Times of Persons)</t>
  </si>
  <si>
    <t xml:space="preserve">社區長壽俱樂部(處)      Long Life Club(Place) </t>
  </si>
  <si>
    <t>社區媽媽教室(班) Mother Classes (Class)</t>
  </si>
  <si>
    <t>社區守望相助隊(隊)     Community Mutual-help Team(Team)</t>
  </si>
  <si>
    <t>社區志願服務團隊(隊) Volunteer Service Team(Team)</t>
  </si>
  <si>
    <t>社區圖書室(處) Community Library (Place)</t>
  </si>
  <si>
    <t>社區民俗藝文康樂班(隊) Activities for Social Reform(team)</t>
  </si>
  <si>
    <t xml:space="preserve">社區報導或通訊(期)       Community Communication(Times) </t>
  </si>
  <si>
    <r>
      <rPr>
        <sz val="10"/>
        <rFont val="Times New Roman"/>
        <family val="1"/>
      </rPr>
      <t>92</t>
    </r>
    <r>
      <rPr>
        <sz val="10"/>
        <rFont val="新細明體"/>
        <family val="1"/>
      </rPr>
      <t>年              2003</t>
    </r>
  </si>
  <si>
    <t>93年              2004</t>
  </si>
  <si>
    <t>94年              2005</t>
  </si>
  <si>
    <t>95年              2006</t>
  </si>
  <si>
    <r>
      <rPr>
        <sz val="10"/>
        <rFont val="新細明體"/>
        <family val="1"/>
      </rPr>
      <t>9</t>
    </r>
    <r>
      <rPr>
        <sz val="10"/>
        <rFont val="Times New Roman"/>
        <family val="1"/>
      </rPr>
      <t>6</t>
    </r>
    <r>
      <rPr>
        <sz val="10"/>
        <rFont val="新細明體"/>
        <family val="1"/>
      </rPr>
      <t>年              2007</t>
    </r>
  </si>
  <si>
    <t>97年              2008</t>
  </si>
  <si>
    <t>98年              2009</t>
  </si>
  <si>
    <t>99年              2010</t>
  </si>
  <si>
    <t>100年              2011</t>
  </si>
  <si>
    <t>101年              2012</t>
  </si>
  <si>
    <t>102年              2013</t>
  </si>
  <si>
    <t>103年              2014</t>
  </si>
  <si>
    <t>104年              2015</t>
  </si>
  <si>
    <t>105年              2016</t>
  </si>
  <si>
    <t>106年              2017</t>
  </si>
  <si>
    <t>社會福利150</t>
  </si>
  <si>
    <t>社會福利 151</t>
  </si>
  <si>
    <t xml:space="preserve">表10-5、推行社區發展工作成果(續完) </t>
  </si>
  <si>
    <t>10-5、 Result of Development for Promotion Community of Hsiens and Municipalities(Cont.End)</t>
  </si>
  <si>
    <t>年度別
Year</t>
  </si>
  <si>
    <t>社區發展協會總數</t>
  </si>
  <si>
    <t>社 區</t>
  </si>
  <si>
    <t>社區人口數</t>
  </si>
  <si>
    <t>理監事人數</t>
  </si>
  <si>
    <t>社區發展協會會員數</t>
  </si>
  <si>
    <t>現有設置社區生產建設基金　          （個）</t>
  </si>
  <si>
    <t>實際使用經費(元)</t>
  </si>
  <si>
    <t>社區建設主要項目</t>
  </si>
  <si>
    <t>Main Item of Community Construction</t>
  </si>
  <si>
    <t>Outlay</t>
  </si>
  <si>
    <t>社區活動中心(幢)</t>
  </si>
  <si>
    <t>辦理社     區觀摩              (人次）</t>
  </si>
  <si>
    <t>現有社區長壽俱樂部(處)</t>
  </si>
  <si>
    <t>現有社區媽媽教室(班)</t>
  </si>
  <si>
    <t>現有社區守望相助隊之設置(隊)</t>
  </si>
  <si>
    <t>現有社區志願服務團隊                      Volunteer Service Team</t>
  </si>
  <si>
    <t>現有社區圖書室(處)</t>
  </si>
  <si>
    <t>現有社區民俗藝文康樂班(隊)</t>
  </si>
  <si>
    <t>現有社區刊物(期)</t>
  </si>
  <si>
    <t>服務成果
Achievements of Services</t>
  </si>
  <si>
    <t>戶 數</t>
  </si>
  <si>
    <t>政府補助款</t>
  </si>
  <si>
    <t>社區自籌款</t>
  </si>
  <si>
    <t>(個)</t>
  </si>
  <si>
    <t>(戶)</t>
  </si>
  <si>
    <t>(人)</t>
  </si>
  <si>
    <t>No. of Community Develo-pment Association</t>
  </si>
  <si>
    <t>No. of Household of Communities</t>
  </si>
  <si>
    <t>Persons of Communities</t>
  </si>
  <si>
    <t>No. of Directors and Supervisors
(Persons)</t>
  </si>
  <si>
    <t>Persons of Participation Community Development Assoc.</t>
  </si>
  <si>
    <t>Fund of Productive Construction</t>
  </si>
  <si>
    <t>Total</t>
  </si>
  <si>
    <t>Government-provided</t>
  </si>
  <si>
    <t>Self-provided</t>
  </si>
  <si>
    <t>Original Construction</t>
  </si>
  <si>
    <t>Community Exposition (Times of Persons)</t>
  </si>
  <si>
    <t>Long Life Club   (Place)</t>
  </si>
  <si>
    <t>Mother Classes (Class)</t>
  </si>
  <si>
    <t>Community Mutual-help Team (Team)</t>
  </si>
  <si>
    <t xml:space="preserve">團隊
（隊）
Teams
(Groups)
</t>
  </si>
  <si>
    <t>志工數
（人）
No. of Volunteers
(Persons)</t>
  </si>
  <si>
    <t>Community Library (Place)</t>
  </si>
  <si>
    <t>Activities for Social Reform (team)</t>
  </si>
  <si>
    <t>Community Communication (Times)</t>
  </si>
  <si>
    <t>福利服務         或活動
（受益人次）
Welfare Services or Activities
(Beneficiary-Times)</t>
  </si>
  <si>
    <t>其他服務
（受益人次）
Other Services
(Beneficiary-Times)</t>
  </si>
  <si>
    <t>-</t>
  </si>
  <si>
    <t>社會福利152</t>
  </si>
  <si>
    <t>社會福利153</t>
  </si>
  <si>
    <t>社會福利154</t>
  </si>
  <si>
    <t>社會福利155</t>
  </si>
  <si>
    <t>表10-6、辦理調解業務概況</t>
  </si>
  <si>
    <t>Table10-6. Cases of Mediation</t>
  </si>
  <si>
    <r>
      <rPr>
        <sz val="18"/>
        <rFont val="新細明體"/>
        <family val="1"/>
      </rPr>
      <t xml:space="preserve">表 </t>
    </r>
    <r>
      <rPr>
        <sz val="18"/>
        <rFont val="Times New Roman"/>
        <family val="1"/>
      </rPr>
      <t xml:space="preserve">10-6 </t>
    </r>
    <r>
      <rPr>
        <sz val="18"/>
        <rFont val="新細明體"/>
        <family val="1"/>
      </rPr>
      <t>、辦理調解業務概況(續)</t>
    </r>
  </si>
  <si>
    <t>Table 10-6. Cases of Mediation(Cont. )</t>
  </si>
  <si>
    <t>單位：件</t>
  </si>
  <si>
    <t>Unit：Case</t>
  </si>
  <si>
    <t>年別
 Year</t>
  </si>
  <si>
    <t xml:space="preserve">年底調解    委員數
（人）
No. of Mediators, End of Year
(Persons)
</t>
  </si>
  <si>
    <t>結案件數總計
Grand Total</t>
  </si>
  <si>
    <t xml:space="preserve">民事結案件數 
 Civil Cases
</t>
  </si>
  <si>
    <t xml:space="preserve">民事結案件數
Civil Cases
</t>
  </si>
  <si>
    <t xml:space="preserve">刑事結案件數 
Criminal Cases
</t>
  </si>
  <si>
    <t>合計   Total</t>
  </si>
  <si>
    <t>債權、債務
Credit &amp; Debt</t>
  </si>
  <si>
    <t xml:space="preserve">營建工程
Const-ruction
</t>
  </si>
  <si>
    <t xml:space="preserve">物權（房地產）
Power of Property (Real Estate)
</t>
  </si>
  <si>
    <t xml:space="preserve">親屬(婚姻)
Relative       (Marriage)
</t>
  </si>
  <si>
    <t xml:space="preserve">繼承
Inheritance
</t>
  </si>
  <si>
    <t xml:space="preserve">商事（公害）
Commercial Business
(Public Damage)
</t>
  </si>
  <si>
    <t>其  他
Others</t>
  </si>
  <si>
    <t>傷害Injury</t>
  </si>
  <si>
    <t xml:space="preserve">毀棄損壞
Destruction, Abandonment, and Damage of Public and Other Property
</t>
  </si>
  <si>
    <t xml:space="preserve">詐欺侵佔及竊盜Fraudulency, Misappropriation                  and Larceny
</t>
  </si>
  <si>
    <t xml:space="preserve">妨害婚姻及家庭
Offense Against Marriage and Family
</t>
  </si>
  <si>
    <t xml:space="preserve">妨害風化
Offense Against Sexual Morality
</t>
  </si>
  <si>
    <r>
      <rPr>
        <sz val="11"/>
        <color indexed="8"/>
        <rFont val="新細明體"/>
        <family val="1"/>
      </rPr>
      <t xml:space="preserve">妨害自由名譽信用及秘密
</t>
    </r>
    <r>
      <rPr>
        <sz val="10"/>
        <color indexed="8"/>
        <rFont val="新細明體"/>
        <family val="1"/>
      </rPr>
      <t xml:space="preserve">Offense Against Personal Liberty, Reputation, Credit and Personal Privacy
Offense Against Sexual Morality
</t>
    </r>
  </si>
  <si>
    <t>其　他
Others</t>
  </si>
  <si>
    <t>計</t>
  </si>
  <si>
    <t>成立</t>
  </si>
  <si>
    <t>不成立</t>
  </si>
  <si>
    <t>Settled</t>
  </si>
  <si>
    <t>Unsettled</t>
  </si>
  <si>
    <t>100年   2011</t>
  </si>
  <si>
    <t xml:space="preserve"> 100年                        2011</t>
  </si>
  <si>
    <t xml:space="preserve"> 101年                        2012</t>
  </si>
  <si>
    <t xml:space="preserve"> 102年                        2013</t>
  </si>
  <si>
    <t>9</t>
  </si>
  <si>
    <t>4</t>
  </si>
  <si>
    <t>2</t>
  </si>
  <si>
    <t xml:space="preserve"> 103年                        2014</t>
  </si>
  <si>
    <t>5</t>
  </si>
  <si>
    <t>1</t>
  </si>
  <si>
    <t xml:space="preserve"> 104年                        2015</t>
  </si>
  <si>
    <t xml:space="preserve"> 105年                        2016</t>
  </si>
  <si>
    <t xml:space="preserve"> 106年                        2017</t>
  </si>
  <si>
    <t>11</t>
  </si>
  <si>
    <t>107年
2018</t>
  </si>
  <si>
    <t>107年底           2018</t>
  </si>
  <si>
    <r>
      <t>106</t>
    </r>
    <r>
      <rPr>
        <sz val="10"/>
        <rFont val="細明體"/>
        <family val="3"/>
      </rPr>
      <t>年底         2017</t>
    </r>
  </si>
  <si>
    <r>
      <t>107</t>
    </r>
    <r>
      <rPr>
        <sz val="10"/>
        <rFont val="細明體"/>
        <family val="3"/>
      </rPr>
      <t>年底         2018</t>
    </r>
  </si>
  <si>
    <r>
      <rPr>
        <sz val="18"/>
        <rFont val="Times New Roman"/>
        <family val="1"/>
      </rPr>
      <t>10-6、Result of Development for Promotion Community of Hsiens and Municipalities</t>
    </r>
  </si>
  <si>
    <r>
      <t xml:space="preserve">表10-2 、 低收入戶人口 </t>
    </r>
    <r>
      <rPr>
        <sz val="16"/>
        <rFont val="新細明體"/>
        <family val="1"/>
      </rPr>
      <t xml:space="preserve"> Population of Low Income Household </t>
    </r>
  </si>
  <si>
    <r>
      <t xml:space="preserve">戶數     </t>
    </r>
    <r>
      <rPr>
        <sz val="9"/>
        <rFont val="新細明體"/>
        <family val="1"/>
      </rPr>
      <t xml:space="preserve">  No. of Households</t>
    </r>
  </si>
  <si>
    <r>
      <t xml:space="preserve">人數          </t>
    </r>
    <r>
      <rPr>
        <sz val="9"/>
        <rFont val="新細明體"/>
        <family val="1"/>
      </rPr>
      <t>No. of  Persons</t>
    </r>
  </si>
  <si>
    <r>
      <t xml:space="preserve">戶數       </t>
    </r>
    <r>
      <rPr>
        <sz val="9"/>
        <rFont val="新細明體"/>
        <family val="1"/>
      </rPr>
      <t xml:space="preserve">  No. of  Households</t>
    </r>
  </si>
  <si>
    <r>
      <t xml:space="preserve">戶數        </t>
    </r>
    <r>
      <rPr>
        <sz val="9"/>
        <rFont val="新細明體"/>
        <family val="1"/>
      </rPr>
      <t xml:space="preserve"> No. of  Households</t>
    </r>
  </si>
  <si>
    <r>
      <t xml:space="preserve">人數           </t>
    </r>
    <r>
      <rPr>
        <sz val="9"/>
        <rFont val="新細明體"/>
        <family val="1"/>
      </rPr>
      <t>No. of  Persons</t>
    </r>
  </si>
  <si>
    <r>
      <t xml:space="preserve">戶數   </t>
    </r>
    <r>
      <rPr>
        <sz val="9"/>
        <rFont val="新細明體"/>
        <family val="1"/>
      </rPr>
      <t xml:space="preserve">      No. of  Households</t>
    </r>
  </si>
  <si>
    <t>92年底           2003</t>
  </si>
  <si>
    <t>93年底           2004</t>
  </si>
  <si>
    <t>94年底           2005</t>
  </si>
  <si>
    <t>95年底           2006</t>
  </si>
  <si>
    <t>96年底           2007</t>
  </si>
  <si>
    <t>97年底           2008</t>
  </si>
  <si>
    <t>98年底           2009</t>
  </si>
  <si>
    <t>99年底           2010</t>
  </si>
  <si>
    <t>100年底           2011</t>
  </si>
  <si>
    <t>101年底           2012</t>
  </si>
  <si>
    <t>102年底           2013</t>
  </si>
  <si>
    <t>103年底           2014</t>
  </si>
  <si>
    <t>104年底           2015</t>
  </si>
  <si>
    <t>Topic Training (Times of Persons)</t>
  </si>
  <si>
    <t xml:space="preserve">刑事結案件數
Criminal Cases
</t>
  </si>
  <si>
    <t>辦理幹      部訓練             (人次)</t>
  </si>
  <si>
    <t xml:space="preserve">92  年         2003 </t>
  </si>
  <si>
    <t xml:space="preserve">93  年         2004 </t>
  </si>
  <si>
    <t xml:space="preserve">94  年         2005 </t>
  </si>
  <si>
    <t xml:space="preserve">95  年         2006 </t>
  </si>
  <si>
    <t xml:space="preserve">96  年         2007 </t>
  </si>
  <si>
    <t xml:space="preserve">97  年         2008 </t>
  </si>
  <si>
    <t>98  年         2009</t>
  </si>
  <si>
    <t>99  年         2010</t>
  </si>
  <si>
    <t>100年　　 2011</t>
  </si>
  <si>
    <t>102年　　 2013</t>
  </si>
  <si>
    <t>103年　　 2014</t>
  </si>
  <si>
    <t>104年　　 2015</t>
  </si>
  <si>
    <t>105年　　 2016</t>
  </si>
  <si>
    <t>106年　　 2017</t>
  </si>
  <si>
    <t>107年　　 2018</t>
  </si>
  <si>
    <t>107年  2018</t>
  </si>
  <si>
    <r>
      <t>108</t>
    </r>
    <r>
      <rPr>
        <sz val="10"/>
        <rFont val="細明體"/>
        <family val="3"/>
      </rPr>
      <t>年底         2019</t>
    </r>
  </si>
  <si>
    <t>108年
2019</t>
  </si>
  <si>
    <t>9</t>
  </si>
  <si>
    <t>21</t>
  </si>
  <si>
    <t>7</t>
  </si>
  <si>
    <t>14</t>
  </si>
  <si>
    <t>資料來源：各鄉鎮市區公所所報資料會編</t>
  </si>
  <si>
    <t>108年　　 2019</t>
  </si>
  <si>
    <t>107年    2018</t>
  </si>
  <si>
    <t>108年    2019</t>
  </si>
  <si>
    <t>107年             2018</t>
  </si>
  <si>
    <t>108年             2019</t>
  </si>
  <si>
    <t>108年底           2019</t>
  </si>
  <si>
    <t>108年  2019</t>
  </si>
  <si>
    <t>109年　　 2020</t>
  </si>
  <si>
    <t>109年    2020</t>
  </si>
  <si>
    <t>578</t>
  </si>
  <si>
    <t>-</t>
  </si>
  <si>
    <t>109年             2020</t>
  </si>
  <si>
    <r>
      <t>109</t>
    </r>
    <r>
      <rPr>
        <sz val="10"/>
        <rFont val="細明體"/>
        <family val="3"/>
      </rPr>
      <t>年底         2020</t>
    </r>
  </si>
  <si>
    <t>園長</t>
  </si>
  <si>
    <r>
      <t>表</t>
    </r>
    <r>
      <rPr>
        <sz val="18"/>
        <rFont val="Times New Roman"/>
        <family val="1"/>
      </rPr>
      <t>10-4</t>
    </r>
    <r>
      <rPr>
        <sz val="18"/>
        <rFont val="新細明體"/>
        <family val="1"/>
      </rPr>
      <t xml:space="preserve">、托兒所成果 </t>
    </r>
    <r>
      <rPr>
        <sz val="16"/>
        <rFont val="新細明體"/>
        <family val="1"/>
      </rPr>
      <t xml:space="preserve"> </t>
    </r>
    <r>
      <rPr>
        <sz val="16"/>
        <rFont val="Times New Roman"/>
        <family val="1"/>
      </rPr>
      <t>Profile of Nursery Institution</t>
    </r>
  </si>
  <si>
    <t>109年底           2020</t>
  </si>
  <si>
    <t>109年  2020</t>
  </si>
  <si>
    <t>109年
2020</t>
  </si>
  <si>
    <t>15</t>
  </si>
  <si>
    <t>4</t>
  </si>
  <si>
    <t>11</t>
  </si>
  <si>
    <t>105年
2016</t>
  </si>
  <si>
    <t xml:space="preserve"> 107年                        2018</t>
  </si>
  <si>
    <t>108年
2019</t>
  </si>
  <si>
    <t>109年
2020</t>
  </si>
  <si>
    <t>110年             2021</t>
  </si>
  <si>
    <t>110年　　 2021</t>
  </si>
  <si>
    <t>110年    2021</t>
  </si>
  <si>
    <t>595</t>
  </si>
  <si>
    <t>110年底           2021</t>
  </si>
  <si>
    <t>110年  2021</t>
  </si>
  <si>
    <t>110年
2021</t>
  </si>
  <si>
    <t>9</t>
  </si>
  <si>
    <t>6</t>
  </si>
  <si>
    <t>3</t>
  </si>
  <si>
    <t>3</t>
  </si>
  <si>
    <t>111年    2022</t>
  </si>
  <si>
    <t>1,450</t>
  </si>
  <si>
    <t>3,472</t>
  </si>
  <si>
    <t>111年             2022</t>
  </si>
  <si>
    <t>111年　　 2022</t>
  </si>
  <si>
    <r>
      <t>111</t>
    </r>
    <r>
      <rPr>
        <sz val="10"/>
        <rFont val="細明體"/>
        <family val="3"/>
      </rPr>
      <t>年底         2022</t>
    </r>
  </si>
  <si>
    <t>110年底         2021</t>
  </si>
  <si>
    <t xml:space="preserve">              -</t>
  </si>
  <si>
    <t>111年   2022</t>
  </si>
  <si>
    <t>111年
2022</t>
  </si>
  <si>
    <t>111年底           2022</t>
  </si>
  <si>
    <t>111年  2022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</si>
</sst>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\-??_-;_-@_-"/>
    <numFmt numFmtId="177" formatCode="_-* #,##0_-;\-* #,##0_-;_-* \-??_-;_-@_-"/>
    <numFmt numFmtId="178" formatCode="#,##0_);[Red]\(#,##0\)"/>
    <numFmt numFmtId="179" formatCode="_-* #,##0_-;\-* #,##0_-;_-* \-_-;_-@_-"/>
    <numFmt numFmtId="180" formatCode="#,##0;[Red]#,##0"/>
    <numFmt numFmtId="181" formatCode="#,##0.00;[Red]#,##0.00"/>
    <numFmt numFmtId="182" formatCode="_-* #\ ###\ ##0_-;\-* #\ ##0_-;_-* \-_-;_-@_-"/>
    <numFmt numFmtId="183" formatCode="[=0]\-;#,###"/>
    <numFmt numFmtId="184" formatCode="[=0]\-;#,###.00"/>
    <numFmt numFmtId="185" formatCode="[=0]\-;General"/>
    <numFmt numFmtId="186" formatCode="#,##0_);\(#,##0\)"/>
    <numFmt numFmtId="187" formatCode="[$-404]AM/PM\ hh:mm:ss"/>
    <numFmt numFmtId="188" formatCode="0.00_);[Red]\(0.00\)"/>
    <numFmt numFmtId="189" formatCode="0.0"/>
    <numFmt numFmtId="190" formatCode="_-* #,##0.0_-;\-* #,##0.0_-;_-* \-??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9">
    <font>
      <sz val="12"/>
      <name val="新細明體"/>
      <family val="1"/>
    </font>
    <font>
      <sz val="10"/>
      <name val="Arial"/>
      <family val="2"/>
    </font>
    <font>
      <sz val="14"/>
      <name val="標楷體"/>
      <family val="4"/>
    </font>
    <font>
      <sz val="10"/>
      <name val="新細明體"/>
      <family val="1"/>
    </font>
    <font>
      <sz val="18"/>
      <name val="新細明體"/>
      <family val="1"/>
    </font>
    <font>
      <sz val="16"/>
      <name val="新細明體"/>
      <family val="1"/>
    </font>
    <font>
      <sz val="10"/>
      <name val="細明體"/>
      <family val="3"/>
    </font>
    <font>
      <sz val="18"/>
      <name val="Times New Roman"/>
      <family val="1"/>
    </font>
    <font>
      <sz val="1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sz val="14"/>
      <name val="新細明體"/>
      <family val="1"/>
    </font>
    <font>
      <sz val="8"/>
      <name val="Times New Roman"/>
      <family val="1"/>
    </font>
    <font>
      <sz val="8"/>
      <name val="新細明體"/>
      <family val="1"/>
    </font>
    <font>
      <b/>
      <sz val="16"/>
      <name val="新細明體"/>
      <family val="1"/>
    </font>
    <font>
      <sz val="13"/>
      <name val="新細明體"/>
      <family val="1"/>
    </font>
    <font>
      <sz val="9"/>
      <color indexed="8"/>
      <name val="新細明體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0"/>
      <name val="Calibri"/>
      <family val="1"/>
    </font>
    <font>
      <sz val="10"/>
      <color theme="1"/>
      <name val="Calibri"/>
      <family val="1"/>
    </font>
    <font>
      <sz val="10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0" fillId="0" borderId="0" applyFill="0" applyBorder="0" applyAlignment="0" applyProtection="0"/>
    <xf numFmtId="176" fontId="0" fillId="0" borderId="0" applyFill="0" applyBorder="0" applyAlignment="0" applyProtection="0"/>
    <xf numFmtId="41" fontId="1" fillId="0" borderId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1" fillId="0" borderId="0" applyFill="0" applyBorder="0" applyAlignment="0" applyProtection="0"/>
    <xf numFmtId="0" fontId="44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177" fontId="0" fillId="0" borderId="0" xfId="40" applyNumberFormat="1" applyFont="1" applyFill="1" applyBorder="1" applyAlignment="1" applyProtection="1">
      <alignment horizontal="center" vertical="center"/>
      <protection/>
    </xf>
    <xf numFmtId="177" fontId="3" fillId="0" borderId="0" xfId="4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9" fillId="0" borderId="0" xfId="39" applyFont="1" applyBorder="1" applyAlignment="1">
      <alignment horizontal="center"/>
      <protection/>
    </xf>
    <xf numFmtId="10" fontId="9" fillId="0" borderId="0" xfId="39" applyNumberFormat="1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39" applyFont="1">
      <alignment/>
      <protection/>
    </xf>
    <xf numFmtId="0" fontId="3" fillId="0" borderId="0" xfId="0" applyFont="1" applyAlignment="1">
      <alignment vertical="center"/>
    </xf>
    <xf numFmtId="10" fontId="3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3" fillId="0" borderId="0" xfId="38" applyFont="1" applyBorder="1" applyAlignment="1">
      <alignment horizontal="left" vertical="center" wrapText="1"/>
      <protection/>
    </xf>
    <xf numFmtId="0" fontId="3" fillId="0" borderId="0" xfId="38" applyFont="1" applyBorder="1" applyAlignment="1">
      <alignment horizontal="center" vertical="center" wrapText="1"/>
      <protection/>
    </xf>
    <xf numFmtId="10" fontId="3" fillId="0" borderId="0" xfId="38" applyNumberFormat="1" applyFont="1" applyBorder="1" applyAlignment="1">
      <alignment horizontal="center" vertical="center" wrapText="1"/>
      <protection/>
    </xf>
    <xf numFmtId="0" fontId="11" fillId="0" borderId="0" xfId="38" applyFont="1" applyBorder="1" applyAlignment="1">
      <alignment horizontal="right" vertical="center"/>
      <protection/>
    </xf>
    <xf numFmtId="179" fontId="3" fillId="0" borderId="0" xfId="0" applyNumberFormat="1" applyFont="1" applyBorder="1" applyAlignment="1">
      <alignment horizontal="center" vertical="center"/>
    </xf>
    <xf numFmtId="176" fontId="3" fillId="0" borderId="0" xfId="39" applyNumberFormat="1" applyFont="1" applyBorder="1" applyAlignment="1">
      <alignment horizontal="center" vertical="center"/>
      <protection/>
    </xf>
    <xf numFmtId="0" fontId="0" fillId="0" borderId="0" xfId="39" applyFont="1">
      <alignment/>
      <protection/>
    </xf>
    <xf numFmtId="179" fontId="3" fillId="0" borderId="12" xfId="0" applyNumberFormat="1" applyFont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/>
    </xf>
    <xf numFmtId="176" fontId="3" fillId="0" borderId="0" xfId="39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3" fillId="0" borderId="10" xfId="36" applyFont="1" applyBorder="1" applyAlignment="1">
      <alignment horizontal="center" vertical="center" wrapText="1"/>
      <protection/>
    </xf>
    <xf numFmtId="0" fontId="3" fillId="0" borderId="13" xfId="36" applyFont="1" applyBorder="1" applyAlignment="1">
      <alignment horizontal="center" vertical="center" wrapText="1"/>
      <protection/>
    </xf>
    <xf numFmtId="0" fontId="3" fillId="0" borderId="14" xfId="36" applyFont="1" applyBorder="1" applyAlignment="1">
      <alignment horizontal="center" vertical="center" wrapText="1"/>
      <protection/>
    </xf>
    <xf numFmtId="183" fontId="3" fillId="0" borderId="0" xfId="36" applyNumberFormat="1" applyFont="1" applyBorder="1" applyAlignment="1">
      <alignment horizontal="right" vertical="center"/>
      <protection/>
    </xf>
    <xf numFmtId="184" fontId="3" fillId="0" borderId="0" xfId="36" applyNumberFormat="1" applyFont="1" applyBorder="1" applyAlignment="1">
      <alignment horizontal="right" vertical="center"/>
      <protection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3" fillId="0" borderId="15" xfId="37" applyFont="1" applyBorder="1" applyAlignment="1">
      <alignment horizontal="center"/>
      <protection/>
    </xf>
    <xf numFmtId="0" fontId="3" fillId="0" borderId="0" xfId="37" applyFont="1" applyBorder="1" applyAlignment="1">
      <alignment horizontal="center"/>
      <protection/>
    </xf>
    <xf numFmtId="0" fontId="9" fillId="0" borderId="14" xfId="0" applyFont="1" applyBorder="1" applyAlignment="1">
      <alignment horizontal="center" vertical="center" wrapText="1"/>
    </xf>
    <xf numFmtId="179" fontId="0" fillId="0" borderId="0" xfId="37" applyNumberFormat="1" applyFont="1" applyBorder="1" applyAlignment="1">
      <alignment horizontal="center" vertical="center" wrapText="1"/>
      <protection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0" xfId="37" applyNumberFormat="1" applyFont="1" applyFill="1" applyBorder="1" applyAlignment="1">
      <alignment horizontal="center" vertical="center" wrapText="1"/>
      <protection/>
    </xf>
    <xf numFmtId="179" fontId="0" fillId="0" borderId="0" xfId="0" applyNumberFormat="1" applyFont="1" applyBorder="1" applyAlignment="1">
      <alignment horizontal="center" vertical="center"/>
    </xf>
    <xf numFmtId="0" fontId="0" fillId="0" borderId="0" xfId="37" applyFont="1" applyBorder="1" applyAlignment="1">
      <alignment wrapText="1"/>
      <protection/>
    </xf>
    <xf numFmtId="0" fontId="3" fillId="0" borderId="0" xfId="37" applyFont="1">
      <alignment/>
      <protection/>
    </xf>
    <xf numFmtId="179" fontId="0" fillId="0" borderId="0" xfId="0" applyNumberFormat="1" applyAlignment="1">
      <alignment/>
    </xf>
    <xf numFmtId="179" fontId="3" fillId="0" borderId="0" xfId="0" applyNumberFormat="1" applyFont="1" applyAlignment="1">
      <alignment/>
    </xf>
    <xf numFmtId="179" fontId="17" fillId="0" borderId="0" xfId="0" applyNumberFormat="1" applyFont="1" applyBorder="1" applyAlignment="1">
      <alignment horizontal="center"/>
    </xf>
    <xf numFmtId="179" fontId="0" fillId="0" borderId="0" xfId="0" applyNumberFormat="1" applyFont="1" applyBorder="1" applyAlignment="1">
      <alignment horizontal="center"/>
    </xf>
    <xf numFmtId="179" fontId="4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4" xfId="38" applyFont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center" vertical="center" wrapText="1"/>
    </xf>
    <xf numFmtId="38" fontId="11" fillId="0" borderId="16" xfId="0" applyNumberFormat="1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 wrapText="1"/>
    </xf>
    <xf numFmtId="179" fontId="9" fillId="0" borderId="0" xfId="0" applyNumberFormat="1" applyFont="1" applyBorder="1" applyAlignment="1">
      <alignment horizontal="left" vertical="center" wrapText="1"/>
    </xf>
    <xf numFmtId="179" fontId="9" fillId="0" borderId="0" xfId="0" applyNumberFormat="1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center" vertical="center" wrapText="1"/>
    </xf>
    <xf numFmtId="38" fontId="3" fillId="0" borderId="16" xfId="0" applyNumberFormat="1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right" vertical="center" wrapText="1"/>
    </xf>
    <xf numFmtId="179" fontId="0" fillId="0" borderId="0" xfId="0" applyNumberFormat="1" applyBorder="1" applyAlignment="1">
      <alignment/>
    </xf>
    <xf numFmtId="38" fontId="3" fillId="0" borderId="16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179" fontId="9" fillId="0" borderId="0" xfId="0" applyNumberFormat="1" applyFont="1" applyFill="1" applyBorder="1" applyAlignment="1">
      <alignment horizontal="left" vertical="center" wrapText="1"/>
    </xf>
    <xf numFmtId="179" fontId="9" fillId="0" borderId="0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right" vertical="center" wrapText="1"/>
    </xf>
    <xf numFmtId="179" fontId="0" fillId="0" borderId="0" xfId="0" applyNumberFormat="1" applyFill="1" applyAlignment="1">
      <alignment/>
    </xf>
    <xf numFmtId="38" fontId="3" fillId="0" borderId="0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179" fontId="0" fillId="0" borderId="0" xfId="0" applyNumberFormat="1" applyFill="1" applyBorder="1" applyAlignment="1">
      <alignment/>
    </xf>
    <xf numFmtId="38" fontId="16" fillId="0" borderId="0" xfId="0" applyNumberFormat="1" applyFont="1" applyBorder="1" applyAlignment="1">
      <alignment horizontal="left" vertical="center"/>
    </xf>
    <xf numFmtId="38" fontId="16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vertical="center"/>
    </xf>
    <xf numFmtId="0" fontId="0" fillId="0" borderId="15" xfId="0" applyFont="1" applyBorder="1" applyAlignment="1">
      <alignment/>
    </xf>
    <xf numFmtId="49" fontId="3" fillId="0" borderId="14" xfId="40" applyNumberFormat="1" applyFont="1" applyFill="1" applyBorder="1" applyAlignment="1" applyProtection="1">
      <alignment horizontal="distributed" vertical="center"/>
      <protection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49" fontId="9" fillId="0" borderId="14" xfId="40" applyNumberFormat="1" applyFont="1" applyFill="1" applyBorder="1" applyAlignment="1" applyProtection="1">
      <alignment horizontal="distributed" vertical="center" wrapText="1"/>
      <protection/>
    </xf>
    <xf numFmtId="49" fontId="9" fillId="0" borderId="14" xfId="0" applyNumberFormat="1" applyFont="1" applyBorder="1" applyAlignment="1">
      <alignment horizontal="distributed" vertical="center"/>
    </xf>
    <xf numFmtId="49" fontId="9" fillId="0" borderId="14" xfId="0" applyNumberFormat="1" applyFont="1" applyBorder="1" applyAlignment="1">
      <alignment horizontal="distributed" vertical="center" wrapText="1"/>
    </xf>
    <xf numFmtId="49" fontId="9" fillId="0" borderId="10" xfId="40" applyNumberFormat="1" applyFont="1" applyFill="1" applyBorder="1" applyAlignment="1" applyProtection="1">
      <alignment horizontal="distributed" vertical="center" wrapText="1"/>
      <protection/>
    </xf>
    <xf numFmtId="49" fontId="9" fillId="0" borderId="17" xfId="40" applyNumberFormat="1" applyFont="1" applyFill="1" applyBorder="1" applyAlignment="1" applyProtection="1">
      <alignment horizontal="distributed" vertical="center" wrapText="1"/>
      <protection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38" fontId="3" fillId="0" borderId="18" xfId="0" applyNumberFormat="1" applyFont="1" applyFill="1" applyBorder="1" applyAlignment="1">
      <alignment horizontal="center" vertical="center" wrapText="1"/>
    </xf>
    <xf numFmtId="179" fontId="12" fillId="0" borderId="19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179" fontId="12" fillId="0" borderId="0" xfId="0" applyNumberFormat="1" applyFont="1" applyBorder="1" applyAlignment="1">
      <alignment horizontal="center" vertical="center" wrapText="1"/>
    </xf>
    <xf numFmtId="183" fontId="3" fillId="0" borderId="0" xfId="35" applyNumberFormat="1" applyFont="1" applyBorder="1" applyAlignment="1">
      <alignment horizontal="right" vertical="center" wrapText="1" indent="1"/>
      <protection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37" fontId="9" fillId="0" borderId="0" xfId="0" applyNumberFormat="1" applyFont="1" applyBorder="1" applyAlignment="1">
      <alignment horizontal="left" vertical="center"/>
    </xf>
    <xf numFmtId="37" fontId="9" fillId="0" borderId="0" xfId="0" applyNumberFormat="1" applyFont="1" applyBorder="1" applyAlignment="1">
      <alignment vertical="center"/>
    </xf>
    <xf numFmtId="37" fontId="9" fillId="0" borderId="0" xfId="0" applyNumberFormat="1" applyFont="1" applyFill="1" applyAlignment="1">
      <alignment vertical="center"/>
    </xf>
    <xf numFmtId="37" fontId="9" fillId="0" borderId="0" xfId="0" applyNumberFormat="1" applyFont="1" applyAlignment="1">
      <alignment vertical="center"/>
    </xf>
    <xf numFmtId="37" fontId="9" fillId="0" borderId="0" xfId="0" applyNumberFormat="1" applyFont="1" applyBorder="1" applyAlignment="1">
      <alignment horizontal="right" vertical="center"/>
    </xf>
    <xf numFmtId="37" fontId="9" fillId="0" borderId="15" xfId="0" applyNumberFormat="1" applyFont="1" applyBorder="1" applyAlignment="1">
      <alignment horizontal="left" vertical="center"/>
    </xf>
    <xf numFmtId="37" fontId="9" fillId="0" borderId="0" xfId="0" applyNumberFormat="1" applyFont="1" applyFill="1" applyBorder="1" applyAlignment="1">
      <alignment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179" fontId="13" fillId="0" borderId="20" xfId="0" applyNumberFormat="1" applyFont="1" applyFill="1" applyBorder="1" applyAlignment="1">
      <alignment horizontal="right" vertical="center"/>
    </xf>
    <xf numFmtId="179" fontId="13" fillId="0" borderId="19" xfId="0" applyNumberFormat="1" applyFont="1" applyFill="1" applyBorder="1" applyAlignment="1">
      <alignment horizontal="right" vertical="center"/>
    </xf>
    <xf numFmtId="179" fontId="13" fillId="0" borderId="0" xfId="0" applyNumberFormat="1" applyFont="1" applyFill="1" applyBorder="1" applyAlignment="1">
      <alignment horizontal="right" vertical="center"/>
    </xf>
    <xf numFmtId="179" fontId="13" fillId="0" borderId="12" xfId="0" applyNumberFormat="1" applyFont="1" applyFill="1" applyBorder="1" applyAlignment="1">
      <alignment horizontal="right" vertical="center"/>
    </xf>
    <xf numFmtId="49" fontId="3" fillId="0" borderId="12" xfId="33" applyNumberFormat="1" applyFont="1" applyBorder="1" applyAlignment="1">
      <alignment horizontal="right" vertical="center"/>
      <protection/>
    </xf>
    <xf numFmtId="49" fontId="3" fillId="0" borderId="0" xfId="33" applyNumberFormat="1" applyFont="1" applyBorder="1" applyAlignment="1">
      <alignment horizontal="right" vertical="center"/>
      <protection/>
    </xf>
    <xf numFmtId="185" fontId="3" fillId="0" borderId="0" xfId="33" applyNumberFormat="1" applyFont="1" applyBorder="1" applyAlignment="1">
      <alignment horizontal="right" vertical="center"/>
      <protection/>
    </xf>
    <xf numFmtId="180" fontId="3" fillId="0" borderId="0" xfId="33" applyNumberFormat="1" applyFont="1" applyBorder="1" applyAlignment="1" applyProtection="1">
      <alignment horizontal="right" vertical="center"/>
      <protection/>
    </xf>
    <xf numFmtId="0" fontId="3" fillId="0" borderId="12" xfId="33" applyNumberFormat="1" applyFont="1" applyBorder="1" applyAlignment="1">
      <alignment horizontal="right" vertical="center"/>
      <protection/>
    </xf>
    <xf numFmtId="0" fontId="3" fillId="0" borderId="0" xfId="33" applyNumberFormat="1" applyFont="1" applyBorder="1" applyAlignment="1">
      <alignment horizontal="right" vertical="center"/>
      <protection/>
    </xf>
    <xf numFmtId="37" fontId="12" fillId="0" borderId="24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wrapText="1"/>
    </xf>
    <xf numFmtId="37" fontId="12" fillId="0" borderId="16" xfId="0" applyNumberFormat="1" applyFont="1" applyBorder="1" applyAlignment="1">
      <alignment horizontal="center" vertical="center" wrapText="1"/>
    </xf>
    <xf numFmtId="37" fontId="12" fillId="0" borderId="0" xfId="0" applyNumberFormat="1" applyFont="1" applyBorder="1" applyAlignment="1">
      <alignment horizontal="center" vertical="center" wrapText="1"/>
    </xf>
    <xf numFmtId="37" fontId="12" fillId="0" borderId="18" xfId="0" applyNumberFormat="1" applyFont="1" applyBorder="1" applyAlignment="1">
      <alignment horizontal="center" vertical="center" wrapText="1"/>
    </xf>
    <xf numFmtId="0" fontId="9" fillId="0" borderId="29" xfId="37" applyFont="1" applyBorder="1" applyAlignment="1">
      <alignment horizontal="center" vertical="center" wrapText="1"/>
      <protection/>
    </xf>
    <xf numFmtId="0" fontId="9" fillId="0" borderId="16" xfId="37" applyFont="1" applyBorder="1" applyAlignment="1">
      <alignment horizontal="center" vertical="center" wrapText="1"/>
      <protection/>
    </xf>
    <xf numFmtId="0" fontId="3" fillId="0" borderId="24" xfId="37" applyFont="1" applyBorder="1" applyAlignment="1">
      <alignment horizontal="center" vertical="center" wrapText="1"/>
      <protection/>
    </xf>
    <xf numFmtId="38" fontId="3" fillId="0" borderId="24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0" fontId="0" fillId="0" borderId="0" xfId="0" applyNumberFormat="1" applyFont="1" applyAlignment="1">
      <alignment/>
    </xf>
    <xf numFmtId="0" fontId="14" fillId="0" borderId="0" xfId="39" applyFont="1" applyAlignment="1">
      <alignment horizontal="center"/>
      <protection/>
    </xf>
    <xf numFmtId="0" fontId="3" fillId="0" borderId="0" xfId="39" applyFont="1" applyAlignment="1">
      <alignment horizontal="center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4" fillId="0" borderId="0" xfId="39" applyFont="1" applyFill="1">
      <alignment/>
      <protection/>
    </xf>
    <xf numFmtId="0" fontId="14" fillId="0" borderId="0" xfId="39" applyFont="1" applyBorder="1">
      <alignment/>
      <protection/>
    </xf>
    <xf numFmtId="0" fontId="3" fillId="0" borderId="24" xfId="0" applyFont="1" applyFill="1" applyBorder="1" applyAlignment="1">
      <alignment horizontal="center" vertical="center" wrapText="1"/>
    </xf>
    <xf numFmtId="37" fontId="11" fillId="0" borderId="24" xfId="0" applyNumberFormat="1" applyFont="1" applyBorder="1" applyAlignment="1">
      <alignment horizontal="center" vertical="center" wrapText="1"/>
    </xf>
    <xf numFmtId="37" fontId="11" fillId="0" borderId="24" xfId="0" applyNumberFormat="1" applyFont="1" applyFill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distributed" vertical="center" wrapText="1"/>
    </xf>
    <xf numFmtId="0" fontId="19" fillId="0" borderId="0" xfId="0" applyFont="1" applyBorder="1" applyAlignment="1">
      <alignment vertical="center"/>
    </xf>
    <xf numFmtId="180" fontId="3" fillId="0" borderId="0" xfId="0" applyNumberFormat="1" applyFont="1" applyBorder="1" applyAlignment="1">
      <alignment horizontal="right" vertical="center"/>
    </xf>
    <xf numFmtId="181" fontId="3" fillId="0" borderId="0" xfId="0" applyNumberFormat="1" applyFont="1" applyBorder="1" applyAlignment="1">
      <alignment horizontal="right" vertical="center"/>
    </xf>
    <xf numFmtId="180" fontId="3" fillId="0" borderId="0" xfId="39" applyNumberFormat="1" applyFont="1" applyBorder="1" applyAlignment="1">
      <alignment horizontal="right" vertical="center"/>
      <protection/>
    </xf>
    <xf numFmtId="180" fontId="3" fillId="0" borderId="12" xfId="0" applyNumberFormat="1" applyFont="1" applyBorder="1" applyAlignment="1">
      <alignment horizontal="right" vertical="center"/>
    </xf>
    <xf numFmtId="38" fontId="3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38" fontId="3" fillId="0" borderId="24" xfId="0" applyNumberFormat="1" applyFont="1" applyBorder="1" applyAlignment="1">
      <alignment horizontal="center" vertical="center" wrapText="1"/>
    </xf>
    <xf numFmtId="0" fontId="3" fillId="0" borderId="22" xfId="36" applyFont="1" applyBorder="1" applyAlignment="1">
      <alignment horizontal="center" vertical="center" wrapText="1"/>
      <protection/>
    </xf>
    <xf numFmtId="0" fontId="3" fillId="0" borderId="23" xfId="36" applyFont="1" applyBorder="1" applyAlignment="1">
      <alignment horizontal="center" vertical="center" wrapText="1"/>
      <protection/>
    </xf>
    <xf numFmtId="0" fontId="3" fillId="0" borderId="21" xfId="36" applyFont="1" applyBorder="1" applyAlignment="1">
      <alignment horizontal="center" vertical="center" wrapText="1"/>
      <protection/>
    </xf>
    <xf numFmtId="0" fontId="12" fillId="0" borderId="31" xfId="0" applyNumberFormat="1" applyFont="1" applyBorder="1" applyAlignment="1">
      <alignment horizontal="center" vertical="center" wrapText="1"/>
    </xf>
    <xf numFmtId="0" fontId="12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178" fontId="3" fillId="0" borderId="0" xfId="0" applyNumberFormat="1" applyFont="1" applyAlignment="1">
      <alignment horizontal="center" vertical="center"/>
    </xf>
    <xf numFmtId="179" fontId="3" fillId="0" borderId="24" xfId="0" applyNumberFormat="1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/>
    </xf>
    <xf numFmtId="178" fontId="56" fillId="0" borderId="0" xfId="0" applyNumberFormat="1" applyFont="1" applyBorder="1" applyAlignment="1">
      <alignment horizontal="right" vertical="center" wrapText="1"/>
    </xf>
    <xf numFmtId="179" fontId="12" fillId="0" borderId="0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wrapText="1"/>
    </xf>
    <xf numFmtId="180" fontId="3" fillId="0" borderId="0" xfId="0" applyNumberFormat="1" applyFont="1" applyFill="1" applyBorder="1" applyAlignment="1">
      <alignment horizontal="right" vertical="center"/>
    </xf>
    <xf numFmtId="180" fontId="3" fillId="0" borderId="0" xfId="39" applyNumberFormat="1" applyFont="1" applyFill="1" applyBorder="1" applyAlignment="1">
      <alignment horizontal="right" vertical="center"/>
      <protection/>
    </xf>
    <xf numFmtId="179" fontId="57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center" vertical="center" wrapText="1"/>
    </xf>
    <xf numFmtId="179" fontId="56" fillId="0" borderId="24" xfId="0" applyNumberFormat="1" applyFont="1" applyBorder="1" applyAlignment="1">
      <alignment horizontal="center" vertical="center" wrapText="1"/>
    </xf>
    <xf numFmtId="49" fontId="57" fillId="0" borderId="0" xfId="0" applyNumberFormat="1" applyFont="1" applyAlignment="1">
      <alignment horizontal="center" vertical="center"/>
    </xf>
    <xf numFmtId="178" fontId="57" fillId="0" borderId="0" xfId="0" applyNumberFormat="1" applyFont="1" applyAlignment="1">
      <alignment horizontal="center" vertical="center"/>
    </xf>
    <xf numFmtId="3" fontId="57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36" applyFont="1" applyBorder="1" applyAlignment="1">
      <alignment horizontal="center" vertical="center" wrapText="1"/>
      <protection/>
    </xf>
    <xf numFmtId="179" fontId="58" fillId="0" borderId="0" xfId="0" applyNumberFormat="1" applyFont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37" fontId="12" fillId="0" borderId="0" xfId="0" applyNumberFormat="1" applyFont="1" applyFill="1" applyBorder="1" applyAlignment="1">
      <alignment horizontal="center" vertical="center" wrapText="1"/>
    </xf>
    <xf numFmtId="185" fontId="3" fillId="0" borderId="0" xfId="33" applyNumberFormat="1" applyFont="1" applyFill="1" applyBorder="1" applyAlignment="1">
      <alignment horizontal="right" vertical="center"/>
      <protection/>
    </xf>
    <xf numFmtId="0" fontId="3" fillId="0" borderId="0" xfId="33" applyNumberFormat="1" applyFont="1" applyFill="1" applyBorder="1" applyAlignment="1">
      <alignment horizontal="right" vertical="center"/>
      <protection/>
    </xf>
    <xf numFmtId="180" fontId="3" fillId="0" borderId="0" xfId="33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39" applyFont="1" applyBorder="1" applyAlignment="1">
      <alignment horizontal="center"/>
      <protection/>
    </xf>
    <xf numFmtId="0" fontId="3" fillId="0" borderId="0" xfId="39" applyFont="1" applyBorder="1" applyAlignment="1">
      <alignment horizontal="right" vertical="center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4" xfId="39" applyFont="1" applyBorder="1" applyAlignment="1">
      <alignment horizontal="center" vertical="center" wrapText="1"/>
      <protection/>
    </xf>
    <xf numFmtId="0" fontId="3" fillId="0" borderId="13" xfId="39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2" xfId="36" applyFont="1" applyBorder="1" applyAlignment="1">
      <alignment horizontal="center" vertical="center" wrapText="1"/>
      <protection/>
    </xf>
    <xf numFmtId="0" fontId="15" fillId="0" borderId="33" xfId="36" applyFont="1" applyBorder="1" applyAlignment="1">
      <alignment horizontal="center" vertical="center" wrapText="1"/>
      <protection/>
    </xf>
    <xf numFmtId="0" fontId="3" fillId="0" borderId="34" xfId="34" applyFont="1" applyBorder="1" applyAlignment="1">
      <alignment horizontal="center" vertical="center" wrapText="1"/>
      <protection/>
    </xf>
    <xf numFmtId="0" fontId="15" fillId="0" borderId="34" xfId="34" applyFont="1" applyBorder="1" applyAlignment="1">
      <alignment horizontal="center" vertical="center" wrapText="1"/>
      <protection/>
    </xf>
    <xf numFmtId="0" fontId="3" fillId="0" borderId="34" xfId="36" applyFont="1" applyBorder="1" applyAlignment="1">
      <alignment horizontal="center" vertical="center" wrapText="1"/>
      <protection/>
    </xf>
    <xf numFmtId="0" fontId="3" fillId="0" borderId="11" xfId="36" applyFont="1" applyBorder="1" applyAlignment="1">
      <alignment horizontal="center" vertical="center" wrapText="1"/>
      <protection/>
    </xf>
    <xf numFmtId="0" fontId="15" fillId="0" borderId="10" xfId="36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15" fillId="0" borderId="11" xfId="34" applyFont="1" applyBorder="1" applyAlignment="1">
      <alignment horizontal="center" vertical="center" wrapText="1"/>
      <protection/>
    </xf>
    <xf numFmtId="0" fontId="15" fillId="0" borderId="34" xfId="36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3" fillId="0" borderId="13" xfId="36" applyFont="1" applyBorder="1" applyAlignment="1">
      <alignment horizontal="center" vertical="center" wrapText="1"/>
      <protection/>
    </xf>
    <xf numFmtId="0" fontId="3" fillId="0" borderId="14" xfId="36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top" wrapText="1"/>
      <protection/>
    </xf>
    <xf numFmtId="0" fontId="3" fillId="0" borderId="18" xfId="36" applyFont="1" applyBorder="1" applyAlignment="1">
      <alignment horizontal="center" vertical="center" wrapText="1"/>
      <protection/>
    </xf>
    <xf numFmtId="0" fontId="3" fillId="0" borderId="14" xfId="36" applyFont="1" applyBorder="1" applyAlignment="1">
      <alignment horizontal="center" vertical="top" wrapText="1"/>
      <protection/>
    </xf>
    <xf numFmtId="0" fontId="7" fillId="0" borderId="0" xfId="0" applyFont="1" applyBorder="1" applyAlignment="1">
      <alignment horizontal="center" vertical="center"/>
    </xf>
    <xf numFmtId="0" fontId="3" fillId="0" borderId="13" xfId="36" applyFont="1" applyBorder="1" applyAlignment="1">
      <alignment horizontal="center" vertical="top" wrapText="1"/>
      <protection/>
    </xf>
    <xf numFmtId="0" fontId="3" fillId="0" borderId="14" xfId="37" applyFont="1" applyBorder="1" applyAlignment="1">
      <alignment horizontal="center" vertical="center" wrapText="1"/>
      <protection/>
    </xf>
    <xf numFmtId="0" fontId="3" fillId="0" borderId="17" xfId="37" applyFont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37" applyFont="1" applyBorder="1" applyAlignment="1">
      <alignment horizontal="left" wrapText="1"/>
      <protection/>
    </xf>
    <xf numFmtId="38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9" fillId="0" borderId="15" xfId="37" applyFont="1" applyBorder="1" applyAlignment="1">
      <alignment horizontal="right" vertical="center"/>
      <protection/>
    </xf>
    <xf numFmtId="0" fontId="3" fillId="0" borderId="18" xfId="37" applyFont="1" applyBorder="1" applyAlignment="1">
      <alignment horizontal="center" vertical="center" wrapText="1"/>
      <protection/>
    </xf>
    <xf numFmtId="0" fontId="12" fillId="0" borderId="13" xfId="0" applyFont="1" applyBorder="1" applyAlignment="1">
      <alignment horizontal="center" vertical="center"/>
    </xf>
    <xf numFmtId="0" fontId="9" fillId="0" borderId="14" xfId="38" applyFont="1" applyBorder="1" applyAlignment="1">
      <alignment horizontal="center" vertical="center" wrapText="1"/>
      <protection/>
    </xf>
    <xf numFmtId="0" fontId="9" fillId="0" borderId="13" xfId="38" applyFont="1" applyBorder="1" applyAlignment="1">
      <alignment horizontal="center" vertical="center" wrapText="1"/>
      <protection/>
    </xf>
    <xf numFmtId="179" fontId="12" fillId="0" borderId="13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left" vertical="center"/>
    </xf>
    <xf numFmtId="179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3" fillId="0" borderId="14" xfId="40" applyNumberFormat="1" applyFont="1" applyFill="1" applyBorder="1" applyAlignment="1" applyProtection="1">
      <alignment horizontal="distributed" vertical="center" wrapText="1"/>
      <protection/>
    </xf>
    <xf numFmtId="0" fontId="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distributed" vertical="center" wrapText="1"/>
    </xf>
    <xf numFmtId="49" fontId="3" fillId="0" borderId="14" xfId="40" applyNumberFormat="1" applyFont="1" applyFill="1" applyBorder="1" applyAlignment="1" applyProtection="1">
      <alignment horizontal="distributed" vertical="center"/>
      <protection/>
    </xf>
    <xf numFmtId="49" fontId="14" fillId="0" borderId="15" xfId="0" applyNumberFormat="1" applyFont="1" applyBorder="1" applyAlignment="1">
      <alignment horizontal="center" vertical="center"/>
    </xf>
    <xf numFmtId="49" fontId="3" fillId="0" borderId="13" xfId="40" applyNumberFormat="1" applyFont="1" applyFill="1" applyBorder="1" applyAlignment="1" applyProtection="1">
      <alignment horizontal="distributed" vertical="center"/>
      <protection/>
    </xf>
    <xf numFmtId="49" fontId="3" fillId="0" borderId="30" xfId="40" applyNumberFormat="1" applyFont="1" applyFill="1" applyBorder="1" applyAlignment="1" applyProtection="1">
      <alignment horizontal="distributed" vertical="center"/>
      <protection/>
    </xf>
    <xf numFmtId="49" fontId="3" fillId="0" borderId="14" xfId="40" applyNumberFormat="1" applyFont="1" applyFill="1" applyBorder="1" applyAlignment="1" applyProtection="1">
      <alignment horizontal="center" vertical="center" wrapText="1"/>
      <protection/>
    </xf>
    <xf numFmtId="49" fontId="3" fillId="0" borderId="10" xfId="40" applyNumberFormat="1" applyFont="1" applyFill="1" applyBorder="1" applyAlignment="1" applyProtection="1">
      <alignment horizontal="center" vertical="center"/>
      <protection/>
    </xf>
    <xf numFmtId="49" fontId="3" fillId="0" borderId="10" xfId="40" applyNumberFormat="1" applyFont="1" applyFill="1" applyBorder="1" applyAlignment="1" applyProtection="1">
      <alignment horizontal="distributed" vertical="center" wrapText="1"/>
      <protection/>
    </xf>
    <xf numFmtId="0" fontId="9" fillId="0" borderId="13" xfId="0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distributed" vertical="center" wrapText="1"/>
    </xf>
    <xf numFmtId="0" fontId="12" fillId="0" borderId="34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37" fontId="12" fillId="0" borderId="13" xfId="0" applyNumberFormat="1" applyFont="1" applyBorder="1" applyAlignment="1">
      <alignment horizontal="center" vertical="center"/>
    </xf>
    <xf numFmtId="37" fontId="12" fillId="0" borderId="11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right" vertical="center"/>
    </xf>
    <xf numFmtId="183" fontId="3" fillId="0" borderId="0" xfId="36" applyNumberFormat="1" applyFont="1" applyFill="1" applyBorder="1" applyAlignment="1">
      <alignment horizontal="right" vertical="center"/>
      <protection/>
    </xf>
    <xf numFmtId="184" fontId="3" fillId="0" borderId="0" xfId="36" applyNumberFormat="1" applyFont="1" applyFill="1" applyBorder="1" applyAlignment="1">
      <alignment horizontal="right" vertical="center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_2.102年社會福利" xfId="34"/>
    <cellStyle name="一般_11社會福利" xfId="35"/>
    <cellStyle name="一般_11社會福利_2.102年社會福利" xfId="36"/>
    <cellStyle name="一般_Sheet10" xfId="37"/>
    <cellStyle name="一般_Sheet4" xfId="38"/>
    <cellStyle name="一般_Sheet5" xfId="39"/>
    <cellStyle name="Comma" xfId="40"/>
    <cellStyle name="千分位 2" xfId="41"/>
    <cellStyle name="Comma [0]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0">
      <selection activeCell="E23" sqref="E23"/>
    </sheetView>
  </sheetViews>
  <sheetFormatPr defaultColWidth="8.875" defaultRowHeight="16.5"/>
  <cols>
    <col min="1" max="1" width="25.50390625" style="4" customWidth="1"/>
    <col min="2" max="4" width="18.625" style="4" customWidth="1"/>
    <col min="5" max="9" width="8.875" style="4" customWidth="1"/>
    <col min="10" max="10" width="21.50390625" style="4" customWidth="1"/>
    <col min="11" max="13" width="22.375" style="1" customWidth="1"/>
    <col min="14" max="16384" width="8.875" style="4" customWidth="1"/>
  </cols>
  <sheetData>
    <row r="1" spans="1:15" ht="16.5">
      <c r="A1" s="193"/>
      <c r="B1" s="193"/>
      <c r="C1" s="1"/>
      <c r="D1" s="2" t="s">
        <v>0</v>
      </c>
      <c r="E1" s="7"/>
      <c r="H1" s="194"/>
      <c r="I1" s="194"/>
      <c r="O1" s="7"/>
    </row>
    <row r="2" spans="1:4" s="7" customFormat="1" ht="23.25" customHeight="1">
      <c r="A2" s="195" t="s">
        <v>1</v>
      </c>
      <c r="B2" s="195"/>
      <c r="C2" s="195"/>
      <c r="D2" s="195"/>
    </row>
    <row r="3" spans="1:15" ht="21.75" customHeight="1">
      <c r="A3" s="196" t="s">
        <v>2</v>
      </c>
      <c r="B3" s="196"/>
      <c r="C3" s="196"/>
      <c r="D3" s="196"/>
      <c r="E3" s="7"/>
      <c r="O3" s="7"/>
    </row>
    <row r="4" spans="1:15" ht="51.75" customHeight="1">
      <c r="A4" s="5" t="s">
        <v>3</v>
      </c>
      <c r="B4" s="5" t="s">
        <v>4</v>
      </c>
      <c r="C4" s="5" t="s">
        <v>5</v>
      </c>
      <c r="D4" s="6" t="s">
        <v>6</v>
      </c>
      <c r="E4" s="7"/>
      <c r="K4" s="4"/>
      <c r="L4" s="4"/>
      <c r="M4" s="4"/>
      <c r="O4" s="7"/>
    </row>
    <row r="5" spans="1:15" s="155" customFormat="1" ht="24.75" customHeight="1">
      <c r="A5" s="57" t="s">
        <v>273</v>
      </c>
      <c r="B5" s="153">
        <v>15</v>
      </c>
      <c r="C5" s="153">
        <v>14</v>
      </c>
      <c r="D5" s="153">
        <v>1520</v>
      </c>
      <c r="E5" s="154"/>
      <c r="O5" s="154"/>
    </row>
    <row r="6" spans="1:15" s="155" customFormat="1" ht="24.75" customHeight="1">
      <c r="A6" s="57" t="s">
        <v>274</v>
      </c>
      <c r="B6" s="153">
        <v>13</v>
      </c>
      <c r="C6" s="153">
        <v>24</v>
      </c>
      <c r="D6" s="153">
        <v>1489</v>
      </c>
      <c r="E6" s="154"/>
      <c r="O6" s="154"/>
    </row>
    <row r="7" spans="1:15" s="155" customFormat="1" ht="24.75" customHeight="1">
      <c r="A7" s="57" t="s">
        <v>275</v>
      </c>
      <c r="B7" s="153">
        <v>15</v>
      </c>
      <c r="C7" s="153">
        <v>13</v>
      </c>
      <c r="D7" s="153">
        <v>1821</v>
      </c>
      <c r="E7" s="154"/>
      <c r="O7" s="154"/>
    </row>
    <row r="8" spans="1:15" s="155" customFormat="1" ht="24.75" customHeight="1">
      <c r="A8" s="57" t="s">
        <v>276</v>
      </c>
      <c r="B8" s="153">
        <v>15</v>
      </c>
      <c r="C8" s="153">
        <v>13</v>
      </c>
      <c r="D8" s="153">
        <v>1821</v>
      </c>
      <c r="E8" s="154"/>
      <c r="O8" s="154"/>
    </row>
    <row r="9" spans="1:15" s="155" customFormat="1" ht="24.75" customHeight="1">
      <c r="A9" s="57" t="s">
        <v>277</v>
      </c>
      <c r="B9" s="153">
        <v>15</v>
      </c>
      <c r="C9" s="153">
        <v>13</v>
      </c>
      <c r="D9" s="153">
        <v>1821</v>
      </c>
      <c r="E9" s="154"/>
      <c r="O9" s="154"/>
    </row>
    <row r="10" spans="1:15" s="157" customFormat="1" ht="24.75" customHeight="1">
      <c r="A10" s="57" t="s">
        <v>278</v>
      </c>
      <c r="B10" s="153">
        <v>15</v>
      </c>
      <c r="C10" s="153">
        <v>11</v>
      </c>
      <c r="D10" s="153">
        <v>1821</v>
      </c>
      <c r="E10" s="156"/>
      <c r="O10" s="156"/>
    </row>
    <row r="11" spans="1:15" s="157" customFormat="1" ht="24.75" customHeight="1">
      <c r="A11" s="57" t="s">
        <v>279</v>
      </c>
      <c r="B11" s="153">
        <v>15</v>
      </c>
      <c r="C11" s="153">
        <v>11</v>
      </c>
      <c r="D11" s="153">
        <v>1821</v>
      </c>
      <c r="E11" s="156"/>
      <c r="O11" s="156"/>
    </row>
    <row r="12" spans="1:15" s="157" customFormat="1" ht="24.75" customHeight="1">
      <c r="A12" s="57" t="s">
        <v>280</v>
      </c>
      <c r="B12" s="153">
        <v>16</v>
      </c>
      <c r="C12" s="153">
        <v>11</v>
      </c>
      <c r="D12" s="153">
        <v>1821</v>
      </c>
      <c r="E12" s="156"/>
      <c r="O12" s="156"/>
    </row>
    <row r="13" spans="1:15" s="157" customFormat="1" ht="24.75" customHeight="1">
      <c r="A13" s="57" t="s">
        <v>281</v>
      </c>
      <c r="B13" s="153">
        <v>16</v>
      </c>
      <c r="C13" s="153">
        <v>11</v>
      </c>
      <c r="D13" s="153">
        <v>1838</v>
      </c>
      <c r="E13" s="156"/>
      <c r="O13" s="156"/>
    </row>
    <row r="14" spans="1:15" s="157" customFormat="1" ht="24.75" customHeight="1">
      <c r="A14" s="57" t="s">
        <v>282</v>
      </c>
      <c r="B14" s="158" t="s">
        <v>7</v>
      </c>
      <c r="C14" s="158" t="s">
        <v>8</v>
      </c>
      <c r="D14" s="153">
        <f>630+330+600</f>
        <v>1560</v>
      </c>
      <c r="E14" s="156"/>
      <c r="O14" s="156"/>
    </row>
    <row r="15" spans="1:15" s="157" customFormat="1" ht="24.75" customHeight="1">
      <c r="A15" s="159" t="s">
        <v>283</v>
      </c>
      <c r="B15" s="158" t="s">
        <v>7</v>
      </c>
      <c r="C15" s="158" t="s">
        <v>8</v>
      </c>
      <c r="D15" s="153">
        <f>630+330+600</f>
        <v>1560</v>
      </c>
      <c r="E15" s="156"/>
      <c r="O15" s="156"/>
    </row>
    <row r="16" spans="1:15" s="157" customFormat="1" ht="24.75" customHeight="1">
      <c r="A16" s="159" t="s">
        <v>284</v>
      </c>
      <c r="B16" s="158" t="s">
        <v>7</v>
      </c>
      <c r="C16" s="158" t="s">
        <v>8</v>
      </c>
      <c r="D16" s="153">
        <v>1560</v>
      </c>
      <c r="E16" s="156"/>
      <c r="O16" s="156"/>
    </row>
    <row r="17" spans="1:15" s="157" customFormat="1" ht="24.75" customHeight="1">
      <c r="A17" s="159" t="s">
        <v>285</v>
      </c>
      <c r="B17" s="158" t="s">
        <v>7</v>
      </c>
      <c r="C17" s="158" t="s">
        <v>8</v>
      </c>
      <c r="D17" s="153">
        <v>1560</v>
      </c>
      <c r="E17" s="156"/>
      <c r="O17" s="156"/>
    </row>
    <row r="18" spans="1:15" s="157" customFormat="1" ht="24.75" customHeight="1">
      <c r="A18" s="159" t="s">
        <v>286</v>
      </c>
      <c r="B18" s="158" t="s">
        <v>7</v>
      </c>
      <c r="C18" s="158" t="s">
        <v>8</v>
      </c>
      <c r="D18" s="153">
        <v>1560</v>
      </c>
      <c r="E18" s="156"/>
      <c r="O18" s="156"/>
    </row>
    <row r="19" spans="1:15" s="157" customFormat="1" ht="24.75" customHeight="1">
      <c r="A19" s="159" t="s">
        <v>287</v>
      </c>
      <c r="B19" s="158" t="s">
        <v>7</v>
      </c>
      <c r="C19" s="158" t="s">
        <v>8</v>
      </c>
      <c r="D19" s="153">
        <v>1560</v>
      </c>
      <c r="E19" s="156"/>
      <c r="O19" s="156"/>
    </row>
    <row r="20" spans="1:15" s="157" customFormat="1" ht="24.75" customHeight="1">
      <c r="A20" s="159" t="s">
        <v>296</v>
      </c>
      <c r="B20" s="158" t="s">
        <v>7</v>
      </c>
      <c r="C20" s="158" t="s">
        <v>8</v>
      </c>
      <c r="D20" s="153">
        <v>1560</v>
      </c>
      <c r="E20" s="156"/>
      <c r="O20" s="156"/>
    </row>
    <row r="21" spans="1:4" ht="24.75" customHeight="1">
      <c r="A21" s="159" t="s">
        <v>303</v>
      </c>
      <c r="B21" s="158" t="s">
        <v>7</v>
      </c>
      <c r="C21" s="158" t="s">
        <v>8</v>
      </c>
      <c r="D21" s="153">
        <v>1560</v>
      </c>
    </row>
    <row r="22" spans="1:4" ht="24.75" customHeight="1">
      <c r="A22" s="159" t="s">
        <v>322</v>
      </c>
      <c r="B22" s="158" t="s">
        <v>7</v>
      </c>
      <c r="C22" s="158" t="s">
        <v>8</v>
      </c>
      <c r="D22" s="153">
        <v>1560</v>
      </c>
    </row>
    <row r="23" spans="1:4" ht="24.75" customHeight="1">
      <c r="A23" s="159" t="s">
        <v>336</v>
      </c>
      <c r="B23" s="158" t="s">
        <v>7</v>
      </c>
      <c r="C23" s="158" t="s">
        <v>8</v>
      </c>
      <c r="D23" s="153">
        <v>1560</v>
      </c>
    </row>
    <row r="24" ht="24.75" customHeight="1">
      <c r="A24" s="165" t="s">
        <v>295</v>
      </c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8.5" customHeight="1"/>
    <row r="32" ht="28.5" customHeight="1"/>
    <row r="33" ht="28.5" customHeight="1"/>
    <row r="34" ht="22.5" customHeight="1"/>
  </sheetData>
  <sheetProtection selectLockedCells="1" selectUnlockedCells="1"/>
  <mergeCells count="4">
    <mergeCell ref="A1:B1"/>
    <mergeCell ref="H1:I1"/>
    <mergeCell ref="A2:D2"/>
    <mergeCell ref="A3:D3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pane ySplit="6" topLeftCell="A22" activePane="bottomLeft" state="frozen"/>
      <selection pane="topLeft" activeCell="A1" sqref="A1"/>
      <selection pane="bottomLeft" activeCell="C27" sqref="C27"/>
    </sheetView>
  </sheetViews>
  <sheetFormatPr defaultColWidth="8.875" defaultRowHeight="16.5"/>
  <cols>
    <col min="1" max="1" width="9.75390625" style="4" customWidth="1"/>
    <col min="2" max="2" width="8.25390625" style="4" customWidth="1"/>
    <col min="3" max="3" width="9.00390625" style="136" customWidth="1"/>
    <col min="4" max="4" width="8.00390625" style="4" customWidth="1"/>
    <col min="5" max="5" width="9.375" style="4" customWidth="1"/>
    <col min="6" max="6" width="8.25390625" style="4" customWidth="1"/>
    <col min="7" max="7" width="8.00390625" style="4" customWidth="1"/>
    <col min="8" max="8" width="8.25390625" style="4" customWidth="1"/>
    <col min="9" max="9" width="8.00390625" style="8" customWidth="1"/>
    <col min="10" max="10" width="8.25390625" style="4" customWidth="1"/>
    <col min="11" max="11" width="8.00390625" style="4" customWidth="1"/>
    <col min="12" max="12" width="9.25390625" style="4" customWidth="1"/>
    <col min="13" max="16384" width="8.875" style="4" customWidth="1"/>
  </cols>
  <sheetData>
    <row r="1" spans="1:11" ht="16.5">
      <c r="A1" s="8" t="s">
        <v>9</v>
      </c>
      <c r="J1" s="194"/>
      <c r="K1" s="194"/>
    </row>
    <row r="2" spans="1:16" ht="27.75" customHeight="1">
      <c r="A2" s="197" t="s">
        <v>250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37"/>
      <c r="M2" s="137"/>
      <c r="N2" s="137"/>
      <c r="O2" s="137"/>
      <c r="P2" s="137"/>
    </row>
    <row r="3" spans="1:16" ht="20.25" customHeight="1">
      <c r="A3" s="9"/>
      <c r="B3" s="9"/>
      <c r="C3" s="10"/>
      <c r="D3" s="9"/>
      <c r="E3" s="9"/>
      <c r="F3" s="9"/>
      <c r="G3" s="9"/>
      <c r="H3" s="9"/>
      <c r="I3" s="9"/>
      <c r="J3" s="198" t="s">
        <v>10</v>
      </c>
      <c r="K3" s="198"/>
      <c r="L3" s="138"/>
      <c r="M3" s="138"/>
      <c r="N3" s="138"/>
      <c r="O3" s="138"/>
      <c r="P3" s="138"/>
    </row>
    <row r="4" spans="1:16" ht="29.25" customHeight="1">
      <c r="A4" s="199" t="s">
        <v>11</v>
      </c>
      <c r="B4" s="200" t="s">
        <v>12</v>
      </c>
      <c r="C4" s="200"/>
      <c r="D4" s="200"/>
      <c r="E4" s="200"/>
      <c r="F4" s="200" t="s">
        <v>13</v>
      </c>
      <c r="G4" s="200"/>
      <c r="H4" s="200" t="s">
        <v>14</v>
      </c>
      <c r="I4" s="200"/>
      <c r="J4" s="201" t="s">
        <v>15</v>
      </c>
      <c r="K4" s="201"/>
      <c r="L4" s="22"/>
      <c r="M4" s="22"/>
      <c r="N4" s="22"/>
      <c r="O4" s="22"/>
      <c r="P4" s="22"/>
    </row>
    <row r="5" spans="1:16" ht="29.25" customHeight="1">
      <c r="A5" s="199"/>
      <c r="B5" s="202" t="s">
        <v>251</v>
      </c>
      <c r="C5" s="199" t="s">
        <v>16</v>
      </c>
      <c r="D5" s="199" t="s">
        <v>252</v>
      </c>
      <c r="E5" s="199" t="s">
        <v>17</v>
      </c>
      <c r="F5" s="199" t="s">
        <v>253</v>
      </c>
      <c r="G5" s="199" t="s">
        <v>252</v>
      </c>
      <c r="H5" s="199" t="s">
        <v>254</v>
      </c>
      <c r="I5" s="199" t="s">
        <v>255</v>
      </c>
      <c r="J5" s="202" t="s">
        <v>256</v>
      </c>
      <c r="K5" s="203" t="s">
        <v>252</v>
      </c>
      <c r="L5" s="22"/>
      <c r="M5" s="22"/>
      <c r="N5" s="22"/>
      <c r="O5" s="22"/>
      <c r="P5" s="22"/>
    </row>
    <row r="6" spans="1:16" ht="29.25" customHeight="1">
      <c r="A6" s="199"/>
      <c r="B6" s="202"/>
      <c r="C6" s="199"/>
      <c r="D6" s="199"/>
      <c r="E6" s="199"/>
      <c r="F6" s="199"/>
      <c r="G6" s="199"/>
      <c r="H6" s="199"/>
      <c r="I6" s="199"/>
      <c r="J6" s="202"/>
      <c r="K6" s="203"/>
      <c r="L6" s="22"/>
      <c r="M6" s="22"/>
      <c r="N6" s="22"/>
      <c r="O6" s="22"/>
      <c r="P6" s="22"/>
    </row>
    <row r="7" spans="1:16" ht="33" customHeight="1">
      <c r="A7" s="139" t="s">
        <v>257</v>
      </c>
      <c r="B7" s="20">
        <f aca="true" t="shared" si="0" ref="B7:B13">SUM(F7,H7,J7)</f>
        <v>98</v>
      </c>
      <c r="C7" s="21">
        <f>B7/1391*100</f>
        <v>7.0452911574406905</v>
      </c>
      <c r="D7" s="20">
        <v>307</v>
      </c>
      <c r="E7" s="21">
        <f>D7/4047*100</f>
        <v>7.585866073634791</v>
      </c>
      <c r="F7" s="20">
        <v>1</v>
      </c>
      <c r="G7" s="20">
        <v>1</v>
      </c>
      <c r="H7" s="20">
        <v>13</v>
      </c>
      <c r="I7" s="20">
        <v>33</v>
      </c>
      <c r="J7" s="20">
        <v>84</v>
      </c>
      <c r="K7" s="20">
        <v>273</v>
      </c>
      <c r="M7" s="12"/>
      <c r="N7" s="12"/>
      <c r="O7" s="12"/>
      <c r="P7" s="12"/>
    </row>
    <row r="8" spans="1:16" ht="33" customHeight="1">
      <c r="A8" s="139" t="s">
        <v>258</v>
      </c>
      <c r="B8" s="20">
        <f t="shared" si="0"/>
        <v>99</v>
      </c>
      <c r="C8" s="21">
        <f>B8/1403*100</f>
        <v>7.056307911617961</v>
      </c>
      <c r="D8" s="20">
        <v>314</v>
      </c>
      <c r="E8" s="21">
        <f>D8/3959*100</f>
        <v>7.931295781763072</v>
      </c>
      <c r="F8" s="20">
        <v>20</v>
      </c>
      <c r="G8" s="20">
        <v>30</v>
      </c>
      <c r="H8" s="20">
        <v>26</v>
      </c>
      <c r="I8" s="20">
        <v>81</v>
      </c>
      <c r="J8" s="20">
        <v>53</v>
      </c>
      <c r="K8" s="20">
        <v>203</v>
      </c>
      <c r="M8" s="12"/>
      <c r="N8" s="12"/>
      <c r="O8" s="12"/>
      <c r="P8" s="12"/>
    </row>
    <row r="9" spans="1:16" ht="33" customHeight="1">
      <c r="A9" s="139" t="s">
        <v>259</v>
      </c>
      <c r="B9" s="20">
        <f t="shared" si="0"/>
        <v>99</v>
      </c>
      <c r="C9" s="21">
        <f>B9/1415*100</f>
        <v>6.996466431095406</v>
      </c>
      <c r="D9" s="20">
        <v>191</v>
      </c>
      <c r="E9" s="21">
        <f>D9/3990*100</f>
        <v>4.786967418546366</v>
      </c>
      <c r="F9" s="20">
        <v>6</v>
      </c>
      <c r="G9" s="20">
        <v>8</v>
      </c>
      <c r="H9" s="20">
        <v>36</v>
      </c>
      <c r="I9" s="20">
        <v>53</v>
      </c>
      <c r="J9" s="20">
        <v>57</v>
      </c>
      <c r="K9" s="20">
        <v>130</v>
      </c>
      <c r="M9" s="12"/>
      <c r="N9" s="12"/>
      <c r="O9" s="12"/>
      <c r="P9" s="12"/>
    </row>
    <row r="10" spans="1:16" ht="33" customHeight="1">
      <c r="A10" s="139" t="s">
        <v>260</v>
      </c>
      <c r="B10" s="23">
        <f t="shared" si="0"/>
        <v>63</v>
      </c>
      <c r="C10" s="21">
        <f>B10/1391*100</f>
        <v>4.529115744069015</v>
      </c>
      <c r="D10" s="20">
        <f>G10+I10+K10</f>
        <v>206</v>
      </c>
      <c r="E10" s="21">
        <f>D10/3815*100</f>
        <v>5.399737876802098</v>
      </c>
      <c r="F10" s="20">
        <v>9</v>
      </c>
      <c r="G10" s="20">
        <v>10</v>
      </c>
      <c r="H10" s="20">
        <v>30</v>
      </c>
      <c r="I10" s="20">
        <v>108</v>
      </c>
      <c r="J10" s="20">
        <v>24</v>
      </c>
      <c r="K10" s="20">
        <v>88</v>
      </c>
      <c r="M10" s="12"/>
      <c r="N10" s="12"/>
      <c r="O10" s="12"/>
      <c r="P10" s="12"/>
    </row>
    <row r="11" spans="1:16" s="141" customFormat="1" ht="33" customHeight="1">
      <c r="A11" s="140" t="s">
        <v>261</v>
      </c>
      <c r="B11" s="25">
        <f t="shared" si="0"/>
        <v>65</v>
      </c>
      <c r="C11" s="26">
        <f>B11/1391*100</f>
        <v>4.672897196261682</v>
      </c>
      <c r="D11" s="24">
        <f>G11+I11+K11</f>
        <v>197</v>
      </c>
      <c r="E11" s="26">
        <f>D11/3739*100</f>
        <v>5.268788446108585</v>
      </c>
      <c r="F11" s="24">
        <v>4</v>
      </c>
      <c r="G11" s="24">
        <v>4</v>
      </c>
      <c r="H11" s="24">
        <v>24</v>
      </c>
      <c r="I11" s="24">
        <v>69</v>
      </c>
      <c r="J11" s="24">
        <v>37</v>
      </c>
      <c r="K11" s="24">
        <v>124</v>
      </c>
      <c r="M11" s="142"/>
      <c r="N11" s="142"/>
      <c r="O11" s="142"/>
      <c r="P11" s="142"/>
    </row>
    <row r="12" spans="1:16" ht="33" customHeight="1">
      <c r="A12" s="140" t="s">
        <v>262</v>
      </c>
      <c r="B12" s="25">
        <f t="shared" si="0"/>
        <v>64</v>
      </c>
      <c r="C12" s="26">
        <f>B12/1290*100</f>
        <v>4.961240310077519</v>
      </c>
      <c r="D12" s="24">
        <f>G12+I12+K12</f>
        <v>177</v>
      </c>
      <c r="E12" s="26">
        <f>D12/3722*100</f>
        <v>4.755507791509941</v>
      </c>
      <c r="F12" s="24">
        <v>3</v>
      </c>
      <c r="G12" s="24">
        <v>3</v>
      </c>
      <c r="H12" s="24">
        <v>23</v>
      </c>
      <c r="I12" s="24">
        <v>62</v>
      </c>
      <c r="J12" s="24">
        <v>38</v>
      </c>
      <c r="K12" s="24">
        <v>112</v>
      </c>
      <c r="M12" s="12"/>
      <c r="N12" s="12"/>
      <c r="O12" s="12"/>
      <c r="P12" s="12"/>
    </row>
    <row r="13" spans="1:16" s="7" customFormat="1" ht="33" customHeight="1">
      <c r="A13" s="140" t="s">
        <v>263</v>
      </c>
      <c r="B13" s="24">
        <f t="shared" si="0"/>
        <v>62</v>
      </c>
      <c r="C13" s="26">
        <v>4.17</v>
      </c>
      <c r="D13" s="24">
        <f>G13+I13+K13</f>
        <v>181</v>
      </c>
      <c r="E13" s="26">
        <f>D13/4103*100</f>
        <v>4.411406288081891</v>
      </c>
      <c r="F13" s="24">
        <v>4</v>
      </c>
      <c r="G13" s="24">
        <v>4</v>
      </c>
      <c r="H13" s="24">
        <v>14</v>
      </c>
      <c r="I13" s="24">
        <v>48</v>
      </c>
      <c r="J13" s="24">
        <v>44</v>
      </c>
      <c r="K13" s="24">
        <v>129</v>
      </c>
      <c r="M13" s="143"/>
      <c r="N13" s="143"/>
      <c r="O13" s="143"/>
      <c r="P13" s="143"/>
    </row>
    <row r="14" spans="1:16" s="7" customFormat="1" ht="33" customHeight="1">
      <c r="A14" s="140" t="s">
        <v>264</v>
      </c>
      <c r="B14" s="24">
        <v>80</v>
      </c>
      <c r="C14" s="26">
        <f>B14/1508*100</f>
        <v>5.305039787798409</v>
      </c>
      <c r="D14" s="24">
        <v>198</v>
      </c>
      <c r="E14" s="26">
        <f>D14/4095*100</f>
        <v>4.835164835164836</v>
      </c>
      <c r="F14" s="24">
        <v>1</v>
      </c>
      <c r="G14" s="24">
        <v>1</v>
      </c>
      <c r="H14" s="24">
        <v>13</v>
      </c>
      <c r="I14" s="24">
        <v>27</v>
      </c>
      <c r="J14" s="24">
        <v>66</v>
      </c>
      <c r="K14" s="24">
        <v>170</v>
      </c>
      <c r="M14" s="143"/>
      <c r="N14" s="143"/>
      <c r="O14" s="143"/>
      <c r="P14" s="143"/>
    </row>
    <row r="15" spans="1:16" s="7" customFormat="1" ht="33" customHeight="1">
      <c r="A15" s="140" t="s">
        <v>265</v>
      </c>
      <c r="B15" s="149">
        <f aca="true" t="shared" si="1" ref="B15:B20">SUM(F15+H15+J15)</f>
        <v>80</v>
      </c>
      <c r="C15" s="150">
        <v>5.32</v>
      </c>
      <c r="D15" s="151">
        <f aca="true" t="shared" si="2" ref="D15:D20">SUM(G15+I15+K15)</f>
        <v>196</v>
      </c>
      <c r="E15" s="150">
        <v>4.94</v>
      </c>
      <c r="F15" s="151">
        <v>1</v>
      </c>
      <c r="G15" s="151">
        <v>1</v>
      </c>
      <c r="H15" s="151">
        <v>13</v>
      </c>
      <c r="I15" s="151">
        <v>27</v>
      </c>
      <c r="J15" s="151">
        <v>66</v>
      </c>
      <c r="K15" s="151">
        <v>168</v>
      </c>
      <c r="M15" s="143"/>
      <c r="N15" s="143"/>
      <c r="O15" s="143"/>
      <c r="P15" s="143"/>
    </row>
    <row r="16" spans="1:16" s="7" customFormat="1" ht="33" customHeight="1">
      <c r="A16" s="140" t="s">
        <v>266</v>
      </c>
      <c r="B16" s="152">
        <f t="shared" si="1"/>
        <v>85</v>
      </c>
      <c r="C16" s="150">
        <f>(85/1375)*100</f>
        <v>6.181818181818182</v>
      </c>
      <c r="D16" s="151">
        <f t="shared" si="2"/>
        <v>197</v>
      </c>
      <c r="E16" s="150">
        <f>(197/3832)*100</f>
        <v>5.140918580375783</v>
      </c>
      <c r="F16" s="151">
        <v>4</v>
      </c>
      <c r="G16" s="151">
        <v>4</v>
      </c>
      <c r="H16" s="151">
        <v>28</v>
      </c>
      <c r="I16" s="151">
        <v>75</v>
      </c>
      <c r="J16" s="151">
        <v>53</v>
      </c>
      <c r="K16" s="151">
        <v>118</v>
      </c>
      <c r="M16" s="143"/>
      <c r="N16" s="143"/>
      <c r="O16" s="143"/>
      <c r="P16" s="143"/>
    </row>
    <row r="17" spans="1:16" s="7" customFormat="1" ht="33" customHeight="1">
      <c r="A17" s="140" t="s">
        <v>266</v>
      </c>
      <c r="B17" s="149">
        <f t="shared" si="1"/>
        <v>85</v>
      </c>
      <c r="C17" s="150">
        <f>(85/1375)*100</f>
        <v>6.181818181818182</v>
      </c>
      <c r="D17" s="151">
        <f t="shared" si="2"/>
        <v>157</v>
      </c>
      <c r="E17" s="150">
        <f>(197/3832)*100</f>
        <v>5.140918580375783</v>
      </c>
      <c r="F17" s="151">
        <v>4</v>
      </c>
      <c r="G17" s="151">
        <v>6</v>
      </c>
      <c r="H17" s="151">
        <v>28</v>
      </c>
      <c r="I17" s="151">
        <v>91</v>
      </c>
      <c r="J17" s="151">
        <v>53</v>
      </c>
      <c r="K17" s="151">
        <v>60</v>
      </c>
      <c r="M17" s="143"/>
      <c r="N17" s="143"/>
      <c r="O17" s="143"/>
      <c r="P17" s="143"/>
    </row>
    <row r="18" spans="1:16" s="7" customFormat="1" ht="33" customHeight="1">
      <c r="A18" s="140" t="s">
        <v>267</v>
      </c>
      <c r="B18" s="149">
        <f t="shared" si="1"/>
        <v>100</v>
      </c>
      <c r="C18" s="26">
        <f>B18/1487*100</f>
        <v>6.724949562878278</v>
      </c>
      <c r="D18" s="151">
        <f t="shared" si="2"/>
        <v>231</v>
      </c>
      <c r="E18" s="26">
        <f>D18/3762*100</f>
        <v>6.140350877192982</v>
      </c>
      <c r="F18" s="151">
        <v>6</v>
      </c>
      <c r="G18" s="151">
        <v>6</v>
      </c>
      <c r="H18" s="151">
        <v>35</v>
      </c>
      <c r="I18" s="151">
        <v>95</v>
      </c>
      <c r="J18" s="151">
        <v>59</v>
      </c>
      <c r="K18" s="151">
        <v>130</v>
      </c>
      <c r="M18" s="143"/>
      <c r="N18" s="143"/>
      <c r="O18" s="143"/>
      <c r="P18" s="143"/>
    </row>
    <row r="19" spans="1:16" s="7" customFormat="1" ht="33" customHeight="1">
      <c r="A19" s="144" t="s">
        <v>268</v>
      </c>
      <c r="B19" s="149">
        <f t="shared" si="1"/>
        <v>100</v>
      </c>
      <c r="C19" s="26">
        <f>B19/1487*100</f>
        <v>6.724949562878278</v>
      </c>
      <c r="D19" s="151">
        <f t="shared" si="2"/>
        <v>231</v>
      </c>
      <c r="E19" s="26">
        <f>D19/3762*100</f>
        <v>6.140350877192982</v>
      </c>
      <c r="F19" s="151">
        <v>6</v>
      </c>
      <c r="G19" s="151">
        <v>6</v>
      </c>
      <c r="H19" s="151">
        <v>35</v>
      </c>
      <c r="I19" s="151">
        <v>95</v>
      </c>
      <c r="J19" s="151">
        <v>59</v>
      </c>
      <c r="K19" s="151">
        <v>130</v>
      </c>
      <c r="M19" s="143"/>
      <c r="N19" s="143"/>
      <c r="O19" s="143"/>
      <c r="P19" s="143"/>
    </row>
    <row r="20" spans="1:16" s="7" customFormat="1" ht="33" customHeight="1">
      <c r="A20" s="144" t="s">
        <v>269</v>
      </c>
      <c r="B20" s="149">
        <f t="shared" si="1"/>
        <v>77</v>
      </c>
      <c r="C20" s="26">
        <f>B20/1453*100</f>
        <v>5.299380591878871</v>
      </c>
      <c r="D20" s="151">
        <f t="shared" si="2"/>
        <v>159</v>
      </c>
      <c r="E20" s="26">
        <f>D20/3589*100</f>
        <v>4.430203399275564</v>
      </c>
      <c r="F20" s="151">
        <v>0</v>
      </c>
      <c r="G20" s="151">
        <v>0</v>
      </c>
      <c r="H20" s="151">
        <v>19</v>
      </c>
      <c r="I20" s="151">
        <v>23</v>
      </c>
      <c r="J20" s="151">
        <v>58</v>
      </c>
      <c r="K20" s="151">
        <v>136</v>
      </c>
      <c r="M20" s="143"/>
      <c r="N20" s="143"/>
      <c r="O20" s="143"/>
      <c r="P20" s="143"/>
    </row>
    <row r="21" spans="1:16" s="7" customFormat="1" ht="33" customHeight="1">
      <c r="A21" s="144" t="s">
        <v>20</v>
      </c>
      <c r="B21" s="149">
        <v>94</v>
      </c>
      <c r="C21" s="26">
        <v>6.47</v>
      </c>
      <c r="D21" s="151">
        <v>182</v>
      </c>
      <c r="E21" s="26">
        <v>5.16</v>
      </c>
      <c r="F21" s="151">
        <v>1</v>
      </c>
      <c r="G21" s="151">
        <v>1</v>
      </c>
      <c r="H21" s="151">
        <v>22</v>
      </c>
      <c r="I21" s="151">
        <v>29</v>
      </c>
      <c r="J21" s="151">
        <v>71</v>
      </c>
      <c r="K21" s="151">
        <v>152</v>
      </c>
      <c r="M21" s="143"/>
      <c r="N21" s="143"/>
      <c r="O21" s="143"/>
      <c r="P21" s="143"/>
    </row>
    <row r="22" spans="1:16" s="7" customFormat="1" ht="33" customHeight="1">
      <c r="A22" s="144" t="s">
        <v>21</v>
      </c>
      <c r="B22" s="149">
        <v>83</v>
      </c>
      <c r="C22" s="26">
        <v>5.7</v>
      </c>
      <c r="D22" s="151">
        <v>150</v>
      </c>
      <c r="E22" s="26">
        <v>4.26</v>
      </c>
      <c r="F22" s="151">
        <v>1</v>
      </c>
      <c r="G22" s="151">
        <v>1</v>
      </c>
      <c r="H22" s="151">
        <v>22</v>
      </c>
      <c r="I22" s="151">
        <v>29</v>
      </c>
      <c r="J22" s="151">
        <v>60</v>
      </c>
      <c r="K22" s="151">
        <v>120</v>
      </c>
      <c r="M22" s="143"/>
      <c r="N22" s="143"/>
      <c r="O22" s="143"/>
      <c r="P22" s="143"/>
    </row>
    <row r="23" spans="1:16" s="7" customFormat="1" ht="33" customHeight="1">
      <c r="A23" s="144" t="s">
        <v>246</v>
      </c>
      <c r="B23" s="149">
        <v>78</v>
      </c>
      <c r="C23" s="26">
        <v>5.4</v>
      </c>
      <c r="D23" s="151">
        <v>274</v>
      </c>
      <c r="E23" s="26">
        <v>7.65</v>
      </c>
      <c r="F23" s="151">
        <v>1</v>
      </c>
      <c r="G23" s="151">
        <v>1</v>
      </c>
      <c r="H23" s="151">
        <v>14</v>
      </c>
      <c r="I23" s="151">
        <v>25</v>
      </c>
      <c r="J23" s="151">
        <v>63</v>
      </c>
      <c r="K23" s="151">
        <v>248</v>
      </c>
      <c r="M23" s="143"/>
      <c r="N23" s="143"/>
      <c r="O23" s="143"/>
      <c r="P23" s="143"/>
    </row>
    <row r="24" spans="1:16" s="7" customFormat="1" ht="33" customHeight="1">
      <c r="A24" s="144" t="s">
        <v>301</v>
      </c>
      <c r="B24" s="174">
        <v>69</v>
      </c>
      <c r="C24" s="26">
        <v>4.85</v>
      </c>
      <c r="D24" s="175">
        <v>133</v>
      </c>
      <c r="E24" s="26">
        <v>3.8</v>
      </c>
      <c r="F24" s="175">
        <v>1</v>
      </c>
      <c r="G24" s="175">
        <v>1</v>
      </c>
      <c r="H24" s="175">
        <v>13</v>
      </c>
      <c r="I24" s="175">
        <v>16</v>
      </c>
      <c r="J24" s="175">
        <v>55</v>
      </c>
      <c r="K24" s="175">
        <v>116</v>
      </c>
      <c r="M24" s="143"/>
      <c r="N24" s="143"/>
      <c r="O24" s="143"/>
      <c r="P24" s="143"/>
    </row>
    <row r="25" spans="1:16" s="7" customFormat="1" ht="33" customHeight="1">
      <c r="A25" s="144" t="s">
        <v>311</v>
      </c>
      <c r="B25" s="174">
        <v>73</v>
      </c>
      <c r="C25" s="26">
        <v>5.13</v>
      </c>
      <c r="D25" s="175">
        <v>152</v>
      </c>
      <c r="E25" s="26">
        <v>4.35</v>
      </c>
      <c r="F25" s="175">
        <v>1</v>
      </c>
      <c r="G25" s="175">
        <v>1</v>
      </c>
      <c r="H25" s="175">
        <v>11</v>
      </c>
      <c r="I25" s="175">
        <v>14</v>
      </c>
      <c r="J25" s="175">
        <v>61</v>
      </c>
      <c r="K25" s="175">
        <v>137</v>
      </c>
      <c r="M25" s="143"/>
      <c r="N25" s="143"/>
      <c r="O25" s="143"/>
      <c r="P25" s="143"/>
    </row>
    <row r="26" spans="1:16" s="7" customFormat="1" ht="33" customHeight="1">
      <c r="A26" s="144" t="s">
        <v>325</v>
      </c>
      <c r="B26" s="174">
        <v>78</v>
      </c>
      <c r="C26" s="26">
        <v>5.42</v>
      </c>
      <c r="D26" s="175">
        <v>157</v>
      </c>
      <c r="E26" s="26">
        <v>4.56</v>
      </c>
      <c r="F26" s="175">
        <v>0</v>
      </c>
      <c r="G26" s="175">
        <v>0</v>
      </c>
      <c r="H26" s="175">
        <v>14</v>
      </c>
      <c r="I26" s="175">
        <v>19</v>
      </c>
      <c r="J26" s="175">
        <v>64</v>
      </c>
      <c r="K26" s="175">
        <v>138</v>
      </c>
      <c r="M26" s="143"/>
      <c r="N26" s="143"/>
      <c r="O26" s="143"/>
      <c r="P26" s="143"/>
    </row>
    <row r="27" spans="1:16" s="7" customFormat="1" ht="33" customHeight="1">
      <c r="A27" s="144" t="s">
        <v>342</v>
      </c>
      <c r="B27" s="174">
        <v>74</v>
      </c>
      <c r="C27" s="26">
        <v>5</v>
      </c>
      <c r="D27" s="175">
        <v>150</v>
      </c>
      <c r="E27" s="26">
        <v>4.3</v>
      </c>
      <c r="F27" s="175">
        <v>0</v>
      </c>
      <c r="G27" s="175">
        <v>0</v>
      </c>
      <c r="H27" s="175">
        <v>11</v>
      </c>
      <c r="I27" s="175">
        <v>18</v>
      </c>
      <c r="J27" s="175">
        <v>63</v>
      </c>
      <c r="K27" s="175">
        <v>132</v>
      </c>
      <c r="M27" s="143"/>
      <c r="N27" s="143"/>
      <c r="O27" s="143"/>
      <c r="P27" s="143"/>
    </row>
  </sheetData>
  <sheetProtection selectLockedCells="1" selectUnlockedCells="1"/>
  <mergeCells count="18">
    <mergeCell ref="J5:J6"/>
    <mergeCell ref="K5:K6"/>
    <mergeCell ref="D5:D6"/>
    <mergeCell ref="E5:E6"/>
    <mergeCell ref="F5:F6"/>
    <mergeCell ref="G5:G6"/>
    <mergeCell ref="H5:H6"/>
    <mergeCell ref="I5:I6"/>
    <mergeCell ref="J1:K1"/>
    <mergeCell ref="A2:K2"/>
    <mergeCell ref="J3:K3"/>
    <mergeCell ref="A4:A6"/>
    <mergeCell ref="B4:E4"/>
    <mergeCell ref="F4:G4"/>
    <mergeCell ref="H4:I4"/>
    <mergeCell ref="J4:K4"/>
    <mergeCell ref="B5:B6"/>
    <mergeCell ref="C5:C6"/>
  </mergeCells>
  <printOptions horizontalCentered="1"/>
  <pageMargins left="0.39375" right="0.39375" top="0.7875" bottom="0.5902777777777778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38"/>
  <sheetViews>
    <sheetView tabSelected="1" zoomScale="90" zoomScaleNormal="90" zoomScalePageLayoutView="0" workbookViewId="0" topLeftCell="Q1">
      <pane ySplit="7" topLeftCell="A14" activePane="bottomLeft" state="frozen"/>
      <selection pane="topLeft" activeCell="A1" sqref="A1"/>
      <selection pane="bottomLeft" activeCell="BH22" sqref="BH22"/>
    </sheetView>
  </sheetViews>
  <sheetFormatPr defaultColWidth="9.00390625" defaultRowHeight="16.5"/>
  <cols>
    <col min="1" max="1" width="8.625" style="0" customWidth="1"/>
    <col min="2" max="4" width="5.25390625" style="0" customWidth="1"/>
    <col min="5" max="5" width="5.875" style="0" customWidth="1"/>
    <col min="6" max="33" width="5.625" style="0" customWidth="1"/>
    <col min="34" max="35" width="5.75390625" style="0" customWidth="1"/>
    <col min="36" max="37" width="6.25390625" style="0" customWidth="1"/>
    <col min="38" max="39" width="5.625" style="0" customWidth="1"/>
    <col min="40" max="42" width="6.25390625" style="0" customWidth="1"/>
    <col min="43" max="43" width="4.375" style="0" customWidth="1"/>
    <col min="44" max="44" width="5.625" style="0" customWidth="1"/>
    <col min="45" max="45" width="4.375" style="0" customWidth="1"/>
    <col min="46" max="46" width="5.625" style="0" customWidth="1"/>
    <col min="47" max="47" width="4.375" style="0" customWidth="1"/>
    <col min="48" max="48" width="5.625" style="0" customWidth="1"/>
    <col min="49" max="49" width="4.375" style="0" customWidth="1"/>
    <col min="50" max="50" width="5.625" style="0" customWidth="1"/>
    <col min="51" max="51" width="4.375" style="0" customWidth="1"/>
    <col min="52" max="52" width="5.625" style="0" customWidth="1"/>
    <col min="53" max="53" width="4.375" style="0" customWidth="1"/>
    <col min="54" max="54" width="5.625" style="0" customWidth="1"/>
    <col min="55" max="55" width="4.375" style="0" customWidth="1"/>
    <col min="56" max="56" width="5.625" style="0" customWidth="1"/>
    <col min="57" max="57" width="4.375" style="0" customWidth="1"/>
    <col min="58" max="58" width="5.625" style="0" customWidth="1"/>
    <col min="59" max="59" width="4.375" style="0" customWidth="1"/>
    <col min="60" max="60" width="5.625" style="0" customWidth="1"/>
    <col min="61" max="61" width="4.375" style="0" customWidth="1"/>
    <col min="62" max="62" width="5.625" style="0" customWidth="1"/>
  </cols>
  <sheetData>
    <row r="1" spans="1:34" ht="16.5">
      <c r="A1" s="13" t="s">
        <v>22</v>
      </c>
      <c r="C1" s="14"/>
      <c r="D1" s="8"/>
      <c r="E1" s="8"/>
      <c r="F1" s="8"/>
      <c r="G1" s="8"/>
      <c r="H1" s="8"/>
      <c r="O1" s="8"/>
      <c r="Q1" s="15"/>
      <c r="AA1" s="8"/>
      <c r="AB1" s="8"/>
      <c r="AC1" s="8"/>
      <c r="AD1" s="8"/>
      <c r="AE1" s="8"/>
      <c r="AH1" s="15" t="s">
        <v>23</v>
      </c>
    </row>
    <row r="2" spans="1:60" ht="25.5">
      <c r="A2" s="211" t="s">
        <v>24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21" t="s">
        <v>25</v>
      </c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11" t="s">
        <v>24</v>
      </c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21" t="s">
        <v>25</v>
      </c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</row>
    <row r="3" spans="1:34" ht="17.25" thickBot="1">
      <c r="A3" s="16" t="s">
        <v>18</v>
      </c>
      <c r="B3" s="17"/>
      <c r="C3" s="18"/>
      <c r="D3" s="17"/>
      <c r="E3" s="17"/>
      <c r="F3" s="17"/>
      <c r="G3" s="17"/>
      <c r="H3" s="4"/>
      <c r="AA3" s="17"/>
      <c r="AB3" s="17"/>
      <c r="AC3" s="17"/>
      <c r="AD3" s="17"/>
      <c r="AE3" s="17"/>
      <c r="AF3" s="17"/>
      <c r="AG3" s="17"/>
      <c r="AH3" s="19" t="s">
        <v>19</v>
      </c>
    </row>
    <row r="4" spans="1:63" ht="16.5" customHeight="1" thickBot="1">
      <c r="A4" s="212" t="s">
        <v>26</v>
      </c>
      <c r="B4" s="209" t="s">
        <v>28</v>
      </c>
      <c r="C4" s="209"/>
      <c r="D4" s="209"/>
      <c r="E4" s="209"/>
      <c r="F4" s="209"/>
      <c r="G4" s="209"/>
      <c r="H4" s="209"/>
      <c r="I4" s="209"/>
      <c r="J4" s="209"/>
      <c r="K4" s="209"/>
      <c r="L4" s="213" t="s">
        <v>29</v>
      </c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06" t="s">
        <v>30</v>
      </c>
      <c r="Y4" s="206"/>
      <c r="Z4" s="206"/>
      <c r="AA4" s="206"/>
      <c r="AB4" s="206"/>
      <c r="AC4" s="206"/>
      <c r="AD4" s="206"/>
      <c r="AE4" s="206"/>
      <c r="AF4" s="206"/>
      <c r="AG4" s="206"/>
      <c r="AH4" s="214" t="s">
        <v>29</v>
      </c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04" t="s">
        <v>30</v>
      </c>
      <c r="AT4" s="204"/>
      <c r="AU4" s="204"/>
      <c r="AV4" s="204"/>
      <c r="AW4" s="204"/>
      <c r="AX4" s="204"/>
      <c r="AY4" s="204"/>
      <c r="AZ4" s="204"/>
      <c r="BA4" s="205" t="s">
        <v>29</v>
      </c>
      <c r="BB4" s="205"/>
      <c r="BC4" s="205"/>
      <c r="BD4" s="205"/>
      <c r="BE4" s="205"/>
      <c r="BF4" s="205"/>
      <c r="BG4" s="205"/>
      <c r="BH4" s="205"/>
      <c r="BI4" s="205"/>
      <c r="BJ4" s="205"/>
      <c r="BK4" s="204" t="s">
        <v>31</v>
      </c>
    </row>
    <row r="5" spans="1:63" ht="24" customHeight="1" thickBot="1">
      <c r="A5" s="212"/>
      <c r="B5" s="215" t="s">
        <v>32</v>
      </c>
      <c r="C5" s="215"/>
      <c r="D5" s="215"/>
      <c r="E5" s="216" t="s">
        <v>33</v>
      </c>
      <c r="F5" s="216"/>
      <c r="G5" s="216"/>
      <c r="H5" s="216"/>
      <c r="I5" s="216"/>
      <c r="J5" s="216"/>
      <c r="K5" s="216"/>
      <c r="L5" s="213" t="s">
        <v>34</v>
      </c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06" t="s">
        <v>33</v>
      </c>
      <c r="Y5" s="206"/>
      <c r="Z5" s="206"/>
      <c r="AA5" s="206"/>
      <c r="AB5" s="206"/>
      <c r="AC5" s="206"/>
      <c r="AD5" s="206"/>
      <c r="AE5" s="206"/>
      <c r="AF5" s="206"/>
      <c r="AG5" s="206"/>
      <c r="AH5" s="207" t="s">
        <v>34</v>
      </c>
      <c r="AI5" s="207"/>
      <c r="AJ5" s="207"/>
      <c r="AK5" s="207"/>
      <c r="AL5" s="207"/>
      <c r="AM5" s="207"/>
      <c r="AN5" s="208" t="s">
        <v>35</v>
      </c>
      <c r="AO5" s="208"/>
      <c r="AP5" s="208"/>
      <c r="AQ5" s="208"/>
      <c r="AR5" s="208"/>
      <c r="AS5" s="209" t="s">
        <v>36</v>
      </c>
      <c r="AT5" s="209"/>
      <c r="AU5" s="209"/>
      <c r="AV5" s="209"/>
      <c r="AW5" s="209"/>
      <c r="AX5" s="209"/>
      <c r="AY5" s="209"/>
      <c r="AZ5" s="209"/>
      <c r="BA5" s="210" t="s">
        <v>37</v>
      </c>
      <c r="BB5" s="210"/>
      <c r="BC5" s="210"/>
      <c r="BD5" s="210"/>
      <c r="BE5" s="210"/>
      <c r="BF5" s="210"/>
      <c r="BG5" s="210"/>
      <c r="BH5" s="210"/>
      <c r="BI5" s="210"/>
      <c r="BJ5" s="210"/>
      <c r="BK5" s="204"/>
    </row>
    <row r="6" spans="1:63" ht="152.25" customHeight="1" thickBot="1">
      <c r="A6" s="212"/>
      <c r="B6" s="215"/>
      <c r="C6" s="215"/>
      <c r="D6" s="215"/>
      <c r="E6" s="217" t="s">
        <v>38</v>
      </c>
      <c r="F6" s="217"/>
      <c r="G6" s="217"/>
      <c r="H6" s="217" t="s">
        <v>39</v>
      </c>
      <c r="I6" s="217"/>
      <c r="J6" s="216" t="s">
        <v>40</v>
      </c>
      <c r="K6" s="216"/>
      <c r="L6" s="219" t="s">
        <v>41</v>
      </c>
      <c r="M6" s="219"/>
      <c r="N6" s="217" t="s">
        <v>42</v>
      </c>
      <c r="O6" s="217"/>
      <c r="P6" s="217" t="s">
        <v>43</v>
      </c>
      <c r="Q6" s="217"/>
      <c r="R6" s="217" t="s">
        <v>44</v>
      </c>
      <c r="S6" s="217"/>
      <c r="T6" s="217" t="s">
        <v>45</v>
      </c>
      <c r="U6" s="217"/>
      <c r="V6" s="216" t="s">
        <v>46</v>
      </c>
      <c r="W6" s="216"/>
      <c r="X6" s="208" t="s">
        <v>47</v>
      </c>
      <c r="Y6" s="208"/>
      <c r="Z6" s="208" t="s">
        <v>48</v>
      </c>
      <c r="AA6" s="208"/>
      <c r="AB6" s="208" t="s">
        <v>49</v>
      </c>
      <c r="AC6" s="208"/>
      <c r="AD6" s="208" t="s">
        <v>50</v>
      </c>
      <c r="AE6" s="208"/>
      <c r="AF6" s="208" t="s">
        <v>51</v>
      </c>
      <c r="AG6" s="208"/>
      <c r="AH6" s="208" t="s">
        <v>52</v>
      </c>
      <c r="AI6" s="208"/>
      <c r="AJ6" s="208" t="s">
        <v>53</v>
      </c>
      <c r="AK6" s="208"/>
      <c r="AL6" s="208" t="s">
        <v>54</v>
      </c>
      <c r="AM6" s="208"/>
      <c r="AN6" s="208" t="s">
        <v>38</v>
      </c>
      <c r="AO6" s="208"/>
      <c r="AP6" s="208"/>
      <c r="AQ6" s="208" t="s">
        <v>55</v>
      </c>
      <c r="AR6" s="208"/>
      <c r="AS6" s="218" t="s">
        <v>56</v>
      </c>
      <c r="AT6" s="218"/>
      <c r="AU6" s="218" t="s">
        <v>57</v>
      </c>
      <c r="AV6" s="218"/>
      <c r="AW6" s="222" t="s">
        <v>58</v>
      </c>
      <c r="AX6" s="222"/>
      <c r="AY6" s="222" t="s">
        <v>59</v>
      </c>
      <c r="AZ6" s="222"/>
      <c r="BA6" s="218" t="s">
        <v>60</v>
      </c>
      <c r="BB6" s="218"/>
      <c r="BC6" s="220" t="s">
        <v>61</v>
      </c>
      <c r="BD6" s="220"/>
      <c r="BE6" s="220" t="s">
        <v>62</v>
      </c>
      <c r="BF6" s="220"/>
      <c r="BG6" s="220" t="s">
        <v>63</v>
      </c>
      <c r="BH6" s="220"/>
      <c r="BI6" s="220" t="s">
        <v>64</v>
      </c>
      <c r="BJ6" s="220"/>
      <c r="BK6" s="204"/>
    </row>
    <row r="7" spans="1:63" ht="36" customHeight="1">
      <c r="A7" s="212"/>
      <c r="B7" s="28" t="s">
        <v>38</v>
      </c>
      <c r="C7" s="30" t="s">
        <v>65</v>
      </c>
      <c r="D7" s="30" t="s">
        <v>66</v>
      </c>
      <c r="E7" s="30" t="s">
        <v>67</v>
      </c>
      <c r="F7" s="30" t="s">
        <v>65</v>
      </c>
      <c r="G7" s="30" t="s">
        <v>66</v>
      </c>
      <c r="H7" s="30" t="s">
        <v>65</v>
      </c>
      <c r="I7" s="30" t="s">
        <v>66</v>
      </c>
      <c r="J7" s="30" t="s">
        <v>65</v>
      </c>
      <c r="K7" s="29" t="s">
        <v>66</v>
      </c>
      <c r="L7" s="28" t="s">
        <v>65</v>
      </c>
      <c r="M7" s="30" t="s">
        <v>66</v>
      </c>
      <c r="N7" s="30" t="s">
        <v>65</v>
      </c>
      <c r="O7" s="30" t="s">
        <v>66</v>
      </c>
      <c r="P7" s="30" t="s">
        <v>65</v>
      </c>
      <c r="Q7" s="30" t="s">
        <v>66</v>
      </c>
      <c r="R7" s="30" t="s">
        <v>65</v>
      </c>
      <c r="S7" s="30" t="s">
        <v>66</v>
      </c>
      <c r="T7" s="30" t="s">
        <v>65</v>
      </c>
      <c r="U7" s="30" t="s">
        <v>66</v>
      </c>
      <c r="V7" s="30" t="s">
        <v>65</v>
      </c>
      <c r="W7" s="29" t="s">
        <v>66</v>
      </c>
      <c r="X7" s="162" t="s">
        <v>65</v>
      </c>
      <c r="Y7" s="162" t="s">
        <v>66</v>
      </c>
      <c r="Z7" s="162" t="s">
        <v>65</v>
      </c>
      <c r="AA7" s="162" t="s">
        <v>66</v>
      </c>
      <c r="AB7" s="162" t="s">
        <v>65</v>
      </c>
      <c r="AC7" s="162" t="s">
        <v>66</v>
      </c>
      <c r="AD7" s="162" t="s">
        <v>65</v>
      </c>
      <c r="AE7" s="162" t="s">
        <v>66</v>
      </c>
      <c r="AF7" s="162" t="s">
        <v>65</v>
      </c>
      <c r="AG7" s="160" t="s">
        <v>66</v>
      </c>
      <c r="AH7" s="161" t="s">
        <v>65</v>
      </c>
      <c r="AI7" s="162" t="s">
        <v>66</v>
      </c>
      <c r="AJ7" s="161" t="s">
        <v>65</v>
      </c>
      <c r="AK7" s="162" t="s">
        <v>66</v>
      </c>
      <c r="AL7" s="162" t="s">
        <v>65</v>
      </c>
      <c r="AM7" s="162" t="s">
        <v>66</v>
      </c>
      <c r="AN7" s="162" t="s">
        <v>67</v>
      </c>
      <c r="AO7" s="162" t="s">
        <v>65</v>
      </c>
      <c r="AP7" s="162" t="s">
        <v>66</v>
      </c>
      <c r="AQ7" s="162" t="s">
        <v>65</v>
      </c>
      <c r="AR7" s="160" t="s">
        <v>66</v>
      </c>
      <c r="AS7" s="28" t="s">
        <v>65</v>
      </c>
      <c r="AT7" s="30" t="s">
        <v>66</v>
      </c>
      <c r="AU7" s="30" t="s">
        <v>65</v>
      </c>
      <c r="AV7" s="30" t="s">
        <v>66</v>
      </c>
      <c r="AW7" s="30" t="s">
        <v>65</v>
      </c>
      <c r="AX7" s="30" t="s">
        <v>66</v>
      </c>
      <c r="AY7" s="30" t="s">
        <v>65</v>
      </c>
      <c r="AZ7" s="29" t="s">
        <v>66</v>
      </c>
      <c r="BA7" s="28" t="s">
        <v>65</v>
      </c>
      <c r="BB7" s="30" t="s">
        <v>66</v>
      </c>
      <c r="BC7" s="30" t="s">
        <v>65</v>
      </c>
      <c r="BD7" s="30" t="s">
        <v>66</v>
      </c>
      <c r="BE7" s="30" t="s">
        <v>65</v>
      </c>
      <c r="BF7" s="30" t="s">
        <v>66</v>
      </c>
      <c r="BG7" s="30" t="s">
        <v>65</v>
      </c>
      <c r="BH7" s="30" t="s">
        <v>66</v>
      </c>
      <c r="BI7" s="30" t="s">
        <v>65</v>
      </c>
      <c r="BJ7" s="30" t="s">
        <v>66</v>
      </c>
      <c r="BK7" s="204"/>
    </row>
    <row r="8" spans="1:63" ht="31.5">
      <c r="A8" s="163" t="s">
        <v>68</v>
      </c>
      <c r="B8" s="31">
        <v>308</v>
      </c>
      <c r="C8" s="31">
        <v>209</v>
      </c>
      <c r="D8" s="31">
        <v>99</v>
      </c>
      <c r="E8" s="31">
        <v>261</v>
      </c>
      <c r="F8" s="31">
        <v>178</v>
      </c>
      <c r="G8" s="31">
        <v>83</v>
      </c>
      <c r="H8" s="31">
        <v>0</v>
      </c>
      <c r="I8" s="31">
        <v>7</v>
      </c>
      <c r="J8" s="31">
        <v>12</v>
      </c>
      <c r="K8" s="31">
        <v>3</v>
      </c>
      <c r="L8" s="31">
        <v>0</v>
      </c>
      <c r="M8" s="31">
        <v>0</v>
      </c>
      <c r="N8" s="31">
        <v>1</v>
      </c>
      <c r="O8" s="31">
        <v>0</v>
      </c>
      <c r="P8" s="31">
        <v>94</v>
      </c>
      <c r="Q8" s="31">
        <v>40</v>
      </c>
      <c r="R8" s="31">
        <v>19</v>
      </c>
      <c r="S8" s="31">
        <v>11</v>
      </c>
      <c r="T8" s="31">
        <v>20</v>
      </c>
      <c r="U8" s="31">
        <v>8</v>
      </c>
      <c r="V8" s="31">
        <v>0</v>
      </c>
      <c r="W8" s="31">
        <v>0</v>
      </c>
      <c r="X8" s="31">
        <v>0</v>
      </c>
      <c r="Y8" s="31">
        <v>3</v>
      </c>
      <c r="Z8" s="31">
        <v>1</v>
      </c>
      <c r="AA8" s="31">
        <v>2</v>
      </c>
      <c r="AB8" s="31">
        <v>0</v>
      </c>
      <c r="AC8" s="31">
        <v>0</v>
      </c>
      <c r="AD8" s="31">
        <v>9</v>
      </c>
      <c r="AE8" s="31">
        <v>3</v>
      </c>
      <c r="AF8" s="31">
        <v>21</v>
      </c>
      <c r="AG8" s="31">
        <v>5</v>
      </c>
      <c r="AH8" s="31">
        <v>0</v>
      </c>
      <c r="AI8" s="31">
        <v>0</v>
      </c>
      <c r="AJ8" s="31">
        <v>0</v>
      </c>
      <c r="AK8" s="31">
        <v>0</v>
      </c>
      <c r="AL8" s="31">
        <v>1</v>
      </c>
      <c r="AM8" s="31">
        <v>1</v>
      </c>
      <c r="AN8" s="31">
        <v>47</v>
      </c>
      <c r="AO8" s="31">
        <v>31</v>
      </c>
      <c r="AP8" s="31">
        <v>16</v>
      </c>
      <c r="AQ8" s="31">
        <v>6</v>
      </c>
      <c r="AR8" s="31">
        <v>6</v>
      </c>
      <c r="AS8" s="31">
        <v>3</v>
      </c>
      <c r="AT8" s="31">
        <v>3</v>
      </c>
      <c r="AU8" s="31">
        <v>1</v>
      </c>
      <c r="AV8" s="31">
        <v>0</v>
      </c>
      <c r="AW8" s="31">
        <v>2</v>
      </c>
      <c r="AX8" s="31">
        <v>0</v>
      </c>
      <c r="AY8" s="31">
        <v>0</v>
      </c>
      <c r="AZ8" s="31">
        <v>1</v>
      </c>
      <c r="BA8" s="31">
        <v>0</v>
      </c>
      <c r="BB8" s="31">
        <v>0</v>
      </c>
      <c r="BC8" s="31">
        <v>13</v>
      </c>
      <c r="BD8" s="31">
        <v>2</v>
      </c>
      <c r="BE8" s="31">
        <v>0</v>
      </c>
      <c r="BF8" s="31">
        <v>0</v>
      </c>
      <c r="BG8" s="31">
        <v>6</v>
      </c>
      <c r="BH8" s="31">
        <v>4</v>
      </c>
      <c r="BI8" s="31">
        <v>0</v>
      </c>
      <c r="BJ8" s="31">
        <v>0</v>
      </c>
      <c r="BK8" s="32">
        <v>8.187134502923977</v>
      </c>
    </row>
    <row r="9" spans="1:63" ht="31.5">
      <c r="A9" s="164" t="s">
        <v>69</v>
      </c>
      <c r="B9" s="31">
        <v>308</v>
      </c>
      <c r="C9" s="31">
        <v>209</v>
      </c>
      <c r="D9" s="31">
        <v>99</v>
      </c>
      <c r="E9" s="31">
        <v>261</v>
      </c>
      <c r="F9" s="31">
        <v>178</v>
      </c>
      <c r="G9" s="31">
        <v>83</v>
      </c>
      <c r="H9" s="31">
        <v>0</v>
      </c>
      <c r="I9" s="31">
        <v>7</v>
      </c>
      <c r="J9" s="31">
        <v>12</v>
      </c>
      <c r="K9" s="31">
        <v>3</v>
      </c>
      <c r="L9" s="31">
        <v>0</v>
      </c>
      <c r="M9" s="31">
        <v>0</v>
      </c>
      <c r="N9" s="31">
        <v>1</v>
      </c>
      <c r="O9" s="31">
        <v>0</v>
      </c>
      <c r="P9" s="31">
        <v>94</v>
      </c>
      <c r="Q9" s="31">
        <v>40</v>
      </c>
      <c r="R9" s="31">
        <v>19</v>
      </c>
      <c r="S9" s="31">
        <v>11</v>
      </c>
      <c r="T9" s="31">
        <v>20</v>
      </c>
      <c r="U9" s="31">
        <v>8</v>
      </c>
      <c r="V9" s="31">
        <v>0</v>
      </c>
      <c r="W9" s="31">
        <v>0</v>
      </c>
      <c r="X9" s="31">
        <v>0</v>
      </c>
      <c r="Y9" s="31">
        <v>3</v>
      </c>
      <c r="Z9" s="31">
        <v>1</v>
      </c>
      <c r="AA9" s="31">
        <v>2</v>
      </c>
      <c r="AB9" s="31">
        <v>0</v>
      </c>
      <c r="AC9" s="31">
        <v>0</v>
      </c>
      <c r="AD9" s="31">
        <v>9</v>
      </c>
      <c r="AE9" s="31">
        <v>3</v>
      </c>
      <c r="AF9" s="31">
        <v>21</v>
      </c>
      <c r="AG9" s="31">
        <v>5</v>
      </c>
      <c r="AH9" s="31">
        <v>0</v>
      </c>
      <c r="AI9" s="31">
        <v>0</v>
      </c>
      <c r="AJ9" s="31">
        <v>0</v>
      </c>
      <c r="AK9" s="31">
        <v>0</v>
      </c>
      <c r="AL9" s="31">
        <v>1</v>
      </c>
      <c r="AM9" s="31">
        <v>1</v>
      </c>
      <c r="AN9" s="31">
        <v>47</v>
      </c>
      <c r="AO9" s="31">
        <v>31</v>
      </c>
      <c r="AP9" s="31">
        <v>16</v>
      </c>
      <c r="AQ9" s="31">
        <v>6</v>
      </c>
      <c r="AR9" s="31">
        <v>6</v>
      </c>
      <c r="AS9" s="31">
        <v>3</v>
      </c>
      <c r="AT9" s="31">
        <v>3</v>
      </c>
      <c r="AU9" s="31">
        <v>1</v>
      </c>
      <c r="AV9" s="31">
        <v>0</v>
      </c>
      <c r="AW9" s="31">
        <v>2</v>
      </c>
      <c r="AX9" s="31">
        <v>0</v>
      </c>
      <c r="AY9" s="31">
        <v>0</v>
      </c>
      <c r="AZ9" s="31">
        <v>1</v>
      </c>
      <c r="BA9" s="31">
        <v>0</v>
      </c>
      <c r="BB9" s="31">
        <v>0</v>
      </c>
      <c r="BC9" s="31">
        <v>13</v>
      </c>
      <c r="BD9" s="31">
        <v>2</v>
      </c>
      <c r="BE9" s="31">
        <v>0</v>
      </c>
      <c r="BF9" s="31">
        <v>0</v>
      </c>
      <c r="BG9" s="31">
        <v>6</v>
      </c>
      <c r="BH9" s="31">
        <v>4</v>
      </c>
      <c r="BI9" s="31">
        <v>0</v>
      </c>
      <c r="BJ9" s="31">
        <v>0</v>
      </c>
      <c r="BK9" s="32">
        <v>8.187134502923977</v>
      </c>
    </row>
    <row r="10" spans="1:63" ht="31.5">
      <c r="A10" s="164" t="s">
        <v>70</v>
      </c>
      <c r="B10" s="31">
        <v>308</v>
      </c>
      <c r="C10" s="31">
        <v>209</v>
      </c>
      <c r="D10" s="31">
        <v>99</v>
      </c>
      <c r="E10" s="31">
        <v>261</v>
      </c>
      <c r="F10" s="31">
        <v>178</v>
      </c>
      <c r="G10" s="31">
        <v>83</v>
      </c>
      <c r="H10" s="31">
        <v>0</v>
      </c>
      <c r="I10" s="31">
        <v>7</v>
      </c>
      <c r="J10" s="31">
        <v>12</v>
      </c>
      <c r="K10" s="31">
        <v>3</v>
      </c>
      <c r="L10" s="31">
        <v>0</v>
      </c>
      <c r="M10" s="31">
        <v>0</v>
      </c>
      <c r="N10" s="31">
        <v>1</v>
      </c>
      <c r="O10" s="31">
        <v>0</v>
      </c>
      <c r="P10" s="31">
        <v>94</v>
      </c>
      <c r="Q10" s="31">
        <v>40</v>
      </c>
      <c r="R10" s="31">
        <v>19</v>
      </c>
      <c r="S10" s="31">
        <v>11</v>
      </c>
      <c r="T10" s="31">
        <v>20</v>
      </c>
      <c r="U10" s="31">
        <v>8</v>
      </c>
      <c r="V10" s="31">
        <v>0</v>
      </c>
      <c r="W10" s="31">
        <v>0</v>
      </c>
      <c r="X10" s="31">
        <v>0</v>
      </c>
      <c r="Y10" s="31">
        <v>3</v>
      </c>
      <c r="Z10" s="31">
        <v>1</v>
      </c>
      <c r="AA10" s="31">
        <v>2</v>
      </c>
      <c r="AB10" s="31">
        <v>0</v>
      </c>
      <c r="AC10" s="31">
        <v>0</v>
      </c>
      <c r="AD10" s="31">
        <v>9</v>
      </c>
      <c r="AE10" s="31">
        <v>3</v>
      </c>
      <c r="AF10" s="31">
        <v>21</v>
      </c>
      <c r="AG10" s="31">
        <v>5</v>
      </c>
      <c r="AH10" s="31">
        <v>0</v>
      </c>
      <c r="AI10" s="31">
        <v>0</v>
      </c>
      <c r="AJ10" s="31">
        <v>0</v>
      </c>
      <c r="AK10" s="31">
        <v>0</v>
      </c>
      <c r="AL10" s="31">
        <v>1</v>
      </c>
      <c r="AM10" s="31">
        <v>1</v>
      </c>
      <c r="AN10" s="31">
        <v>47</v>
      </c>
      <c r="AO10" s="31">
        <v>31</v>
      </c>
      <c r="AP10" s="31">
        <v>16</v>
      </c>
      <c r="AQ10" s="31">
        <v>6</v>
      </c>
      <c r="AR10" s="31">
        <v>6</v>
      </c>
      <c r="AS10" s="31">
        <v>3</v>
      </c>
      <c r="AT10" s="31">
        <v>3</v>
      </c>
      <c r="AU10" s="31">
        <v>1</v>
      </c>
      <c r="AV10" s="31">
        <v>0</v>
      </c>
      <c r="AW10" s="31">
        <v>2</v>
      </c>
      <c r="AX10" s="31">
        <v>0</v>
      </c>
      <c r="AY10" s="31">
        <v>0</v>
      </c>
      <c r="AZ10" s="31">
        <v>1</v>
      </c>
      <c r="BA10" s="31">
        <v>0</v>
      </c>
      <c r="BB10" s="31">
        <v>0</v>
      </c>
      <c r="BC10" s="31">
        <v>13</v>
      </c>
      <c r="BD10" s="31">
        <v>2</v>
      </c>
      <c r="BE10" s="31">
        <v>0</v>
      </c>
      <c r="BF10" s="31">
        <v>0</v>
      </c>
      <c r="BG10" s="31">
        <v>6</v>
      </c>
      <c r="BH10" s="31">
        <v>4</v>
      </c>
      <c r="BI10" s="31">
        <v>0</v>
      </c>
      <c r="BJ10" s="31">
        <v>0</v>
      </c>
      <c r="BK10" s="32">
        <v>8.187134502923977</v>
      </c>
    </row>
    <row r="11" spans="1:63" ht="31.5">
      <c r="A11" s="164" t="s">
        <v>71</v>
      </c>
      <c r="B11" s="31">
        <v>274</v>
      </c>
      <c r="C11" s="31">
        <v>184</v>
      </c>
      <c r="D11" s="31">
        <v>90</v>
      </c>
      <c r="E11" s="31">
        <v>137</v>
      </c>
      <c r="F11" s="31">
        <v>91</v>
      </c>
      <c r="G11" s="31">
        <v>44</v>
      </c>
      <c r="H11" s="31">
        <v>1</v>
      </c>
      <c r="I11" s="31">
        <v>4</v>
      </c>
      <c r="J11" s="31">
        <v>5</v>
      </c>
      <c r="K11" s="31">
        <v>0</v>
      </c>
      <c r="L11" s="31">
        <v>0</v>
      </c>
      <c r="M11" s="31">
        <v>0</v>
      </c>
      <c r="N11" s="31">
        <v>1</v>
      </c>
      <c r="O11" s="31">
        <v>0</v>
      </c>
      <c r="P11" s="31">
        <v>52</v>
      </c>
      <c r="Q11" s="31">
        <v>28</v>
      </c>
      <c r="R11" s="31">
        <v>4</v>
      </c>
      <c r="S11" s="31">
        <v>3</v>
      </c>
      <c r="T11" s="31">
        <v>13</v>
      </c>
      <c r="U11" s="31">
        <v>6</v>
      </c>
      <c r="V11" s="31">
        <v>0</v>
      </c>
      <c r="W11" s="31">
        <v>0</v>
      </c>
      <c r="X11" s="31">
        <v>0</v>
      </c>
      <c r="Y11" s="31">
        <v>1</v>
      </c>
      <c r="Z11" s="31">
        <v>1</v>
      </c>
      <c r="AA11" s="31">
        <v>0</v>
      </c>
      <c r="AB11" s="31">
        <v>0</v>
      </c>
      <c r="AC11" s="31">
        <v>0</v>
      </c>
      <c r="AD11" s="31">
        <v>2</v>
      </c>
      <c r="AE11" s="31">
        <v>2</v>
      </c>
      <c r="AF11" s="31">
        <v>12</v>
      </c>
      <c r="AG11" s="31">
        <v>2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137</v>
      </c>
      <c r="AO11" s="31">
        <v>93</v>
      </c>
      <c r="AP11" s="31">
        <v>44</v>
      </c>
      <c r="AQ11" s="31">
        <v>26</v>
      </c>
      <c r="AR11" s="31">
        <v>15</v>
      </c>
      <c r="AS11" s="31">
        <v>10</v>
      </c>
      <c r="AT11" s="31">
        <v>7</v>
      </c>
      <c r="AU11" s="31">
        <v>0</v>
      </c>
      <c r="AV11" s="31">
        <v>0</v>
      </c>
      <c r="AW11" s="31">
        <v>5</v>
      </c>
      <c r="AX11" s="31">
        <v>6</v>
      </c>
      <c r="AY11" s="31">
        <v>0</v>
      </c>
      <c r="AZ11" s="31">
        <v>0</v>
      </c>
      <c r="BA11" s="31">
        <v>0</v>
      </c>
      <c r="BB11" s="31">
        <v>0</v>
      </c>
      <c r="BC11" s="31">
        <v>33</v>
      </c>
      <c r="BD11" s="31">
        <v>12</v>
      </c>
      <c r="BE11" s="31">
        <v>0</v>
      </c>
      <c r="BF11" s="31">
        <v>0</v>
      </c>
      <c r="BG11" s="31">
        <v>19</v>
      </c>
      <c r="BH11" s="31">
        <v>5</v>
      </c>
      <c r="BI11" s="31">
        <v>0</v>
      </c>
      <c r="BJ11" s="31">
        <v>0</v>
      </c>
      <c r="BK11" s="32">
        <v>7.77</v>
      </c>
    </row>
    <row r="12" spans="1:63" ht="31.5">
      <c r="A12" s="164" t="s">
        <v>72</v>
      </c>
      <c r="B12" s="31">
        <v>261</v>
      </c>
      <c r="C12" s="31">
        <v>175</v>
      </c>
      <c r="D12" s="31">
        <v>86</v>
      </c>
      <c r="E12" s="31">
        <v>75</v>
      </c>
      <c r="F12" s="31">
        <v>49</v>
      </c>
      <c r="G12" s="31">
        <v>26</v>
      </c>
      <c r="H12" s="31">
        <f>-I176</f>
        <v>0</v>
      </c>
      <c r="I12" s="31">
        <v>2</v>
      </c>
      <c r="J12" s="31">
        <v>3</v>
      </c>
      <c r="K12" s="31">
        <v>0</v>
      </c>
      <c r="L12" s="31">
        <v>0</v>
      </c>
      <c r="M12" s="31">
        <v>0</v>
      </c>
      <c r="N12" s="31">
        <v>1</v>
      </c>
      <c r="O12" s="31">
        <v>0</v>
      </c>
      <c r="P12" s="31">
        <v>26</v>
      </c>
      <c r="Q12" s="31">
        <v>18</v>
      </c>
      <c r="R12" s="31">
        <v>1</v>
      </c>
      <c r="S12" s="31">
        <f>-T18</f>
        <v>0</v>
      </c>
      <c r="T12" s="31">
        <v>4</v>
      </c>
      <c r="U12" s="31">
        <f>-W18</f>
        <v>0</v>
      </c>
      <c r="V12" s="31">
        <v>0</v>
      </c>
      <c r="W12" s="31">
        <v>0</v>
      </c>
      <c r="X12" s="31">
        <v>0</v>
      </c>
      <c r="Y12" s="31">
        <f>-AA19</f>
        <v>0</v>
      </c>
      <c r="Z12" s="31">
        <v>1</v>
      </c>
      <c r="AA12" s="31">
        <v>0</v>
      </c>
      <c r="AB12" s="31">
        <v>0</v>
      </c>
      <c r="AC12" s="31">
        <v>0</v>
      </c>
      <c r="AD12" s="31">
        <v>1</v>
      </c>
      <c r="AE12" s="31">
        <f>-AK17</f>
        <v>0</v>
      </c>
      <c r="AF12" s="31">
        <v>6</v>
      </c>
      <c r="AG12" s="31">
        <v>2</v>
      </c>
      <c r="AH12" s="31"/>
      <c r="AI12" s="31">
        <f>-AN19</f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186</v>
      </c>
      <c r="AO12" s="31">
        <v>126</v>
      </c>
      <c r="AP12" s="31">
        <v>60</v>
      </c>
      <c r="AQ12" s="31">
        <v>30</v>
      </c>
      <c r="AR12" s="31">
        <v>17</v>
      </c>
      <c r="AS12" s="31">
        <v>13</v>
      </c>
      <c r="AT12" s="31">
        <v>9</v>
      </c>
      <c r="AU12" s="31">
        <f>-BA17</f>
        <v>-7</v>
      </c>
      <c r="AV12" s="31">
        <v>0</v>
      </c>
      <c r="AW12" s="31">
        <v>3</v>
      </c>
      <c r="AX12" s="31">
        <v>5</v>
      </c>
      <c r="AY12" s="31">
        <v>1</v>
      </c>
      <c r="AZ12" s="31">
        <v>0</v>
      </c>
      <c r="BA12" s="31">
        <v>4</v>
      </c>
      <c r="BB12" s="31">
        <v>1</v>
      </c>
      <c r="BC12" s="31">
        <v>22</v>
      </c>
      <c r="BD12" s="31">
        <v>8</v>
      </c>
      <c r="BE12" s="31">
        <v>0</v>
      </c>
      <c r="BF12" s="31">
        <v>0</v>
      </c>
      <c r="BG12" s="31">
        <f>-BH12-BJ12</f>
        <v>7.1</v>
      </c>
      <c r="BH12" s="31">
        <f>-BK15</f>
        <v>-7.1</v>
      </c>
      <c r="BI12" s="31">
        <v>0</v>
      </c>
      <c r="BJ12" s="31">
        <v>0</v>
      </c>
      <c r="BK12" s="32">
        <v>7.42</v>
      </c>
    </row>
    <row r="13" spans="1:63" ht="31.5">
      <c r="A13" s="164" t="s">
        <v>288</v>
      </c>
      <c r="B13" s="31">
        <v>253</v>
      </c>
      <c r="C13" s="31">
        <v>169</v>
      </c>
      <c r="D13" s="31">
        <v>84</v>
      </c>
      <c r="E13" s="31">
        <v>12</v>
      </c>
      <c r="F13" s="31">
        <v>6</v>
      </c>
      <c r="G13" s="31">
        <v>6</v>
      </c>
      <c r="H13" s="31">
        <f>-I177</f>
        <v>0</v>
      </c>
      <c r="I13" s="31">
        <f>-H19</f>
        <v>0</v>
      </c>
      <c r="J13" s="31">
        <f>-L16</f>
        <v>0</v>
      </c>
      <c r="K13" s="31">
        <v>0</v>
      </c>
      <c r="L13" s="31">
        <v>0</v>
      </c>
      <c r="M13" s="31">
        <v>0</v>
      </c>
      <c r="N13" s="31">
        <v>1</v>
      </c>
      <c r="O13" s="31">
        <v>0</v>
      </c>
      <c r="P13" s="31">
        <v>1</v>
      </c>
      <c r="Q13" s="31">
        <v>2</v>
      </c>
      <c r="R13" s="31">
        <v>1</v>
      </c>
      <c r="S13" s="31">
        <f>-T19</f>
        <v>0</v>
      </c>
      <c r="T13" s="31">
        <v>1</v>
      </c>
      <c r="U13" s="31">
        <v>1</v>
      </c>
      <c r="V13" s="31">
        <v>0</v>
      </c>
      <c r="W13" s="31">
        <v>0</v>
      </c>
      <c r="X13" s="31">
        <v>0</v>
      </c>
      <c r="Y13" s="31">
        <f>-AA20</f>
        <v>0</v>
      </c>
      <c r="Z13" s="31">
        <f>-AB19</f>
        <v>0</v>
      </c>
      <c r="AA13" s="31">
        <v>0</v>
      </c>
      <c r="AB13" s="31">
        <v>0</v>
      </c>
      <c r="AC13" s="31">
        <v>0</v>
      </c>
      <c r="AD13" s="31">
        <v>1</v>
      </c>
      <c r="AE13" s="31">
        <f>-AK18</f>
        <v>0</v>
      </c>
      <c r="AF13" s="31">
        <f>-AG1</f>
        <v>0</v>
      </c>
      <c r="AG13" s="31">
        <v>1</v>
      </c>
      <c r="AH13" s="31">
        <f>-AI21</f>
        <v>0</v>
      </c>
      <c r="AI13" s="31">
        <f>-AN20</f>
        <v>0</v>
      </c>
      <c r="AJ13" s="31">
        <v>0</v>
      </c>
      <c r="AK13" s="31">
        <v>0</v>
      </c>
      <c r="AL13" s="31">
        <v>0</v>
      </c>
      <c r="AM13" s="31">
        <v>0</v>
      </c>
      <c r="AN13" s="31">
        <v>241</v>
      </c>
      <c r="AO13" s="31">
        <v>163</v>
      </c>
      <c r="AP13" s="31">
        <v>78</v>
      </c>
      <c r="AQ13" s="31">
        <v>29</v>
      </c>
      <c r="AR13" s="31">
        <v>18</v>
      </c>
      <c r="AS13" s="31">
        <v>13</v>
      </c>
      <c r="AT13" s="31">
        <v>10</v>
      </c>
      <c r="AU13" s="31">
        <f>-BA18</f>
        <v>0</v>
      </c>
      <c r="AV13" s="31">
        <v>0</v>
      </c>
      <c r="AW13" s="31">
        <v>7</v>
      </c>
      <c r="AX13" s="31">
        <v>6</v>
      </c>
      <c r="AY13" s="31">
        <f>-AZ17</f>
        <v>-2</v>
      </c>
      <c r="AZ13" s="31">
        <v>0</v>
      </c>
      <c r="BA13" s="31">
        <v>7</v>
      </c>
      <c r="BB13" s="31">
        <v>1</v>
      </c>
      <c r="BC13" s="31">
        <v>77</v>
      </c>
      <c r="BD13" s="31">
        <v>34</v>
      </c>
      <c r="BE13" s="31">
        <v>0</v>
      </c>
      <c r="BF13" s="31">
        <v>0</v>
      </c>
      <c r="BG13" s="31">
        <v>30</v>
      </c>
      <c r="BH13" s="31">
        <v>8</v>
      </c>
      <c r="BI13" s="31">
        <v>0</v>
      </c>
      <c r="BJ13" s="31">
        <v>1</v>
      </c>
      <c r="BK13" s="32">
        <v>7.06</v>
      </c>
    </row>
    <row r="14" spans="1:63" ht="31.5">
      <c r="A14" s="164" t="s">
        <v>302</v>
      </c>
      <c r="B14" s="31">
        <v>240</v>
      </c>
      <c r="C14" s="31">
        <v>157</v>
      </c>
      <c r="D14" s="31">
        <v>83</v>
      </c>
      <c r="E14" s="31">
        <v>3</v>
      </c>
      <c r="F14" s="31">
        <v>2</v>
      </c>
      <c r="G14" s="31">
        <v>1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1</v>
      </c>
      <c r="S14" s="31">
        <v>1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1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237</v>
      </c>
      <c r="AO14" s="31">
        <v>155</v>
      </c>
      <c r="AP14" s="31">
        <v>82</v>
      </c>
      <c r="AQ14" s="31">
        <v>31</v>
      </c>
      <c r="AR14" s="31">
        <v>21</v>
      </c>
      <c r="AS14" s="31">
        <v>14</v>
      </c>
      <c r="AT14" s="31">
        <v>10</v>
      </c>
      <c r="AU14" s="31">
        <v>1</v>
      </c>
      <c r="AV14" s="31">
        <v>0</v>
      </c>
      <c r="AW14" s="31">
        <v>6</v>
      </c>
      <c r="AX14" s="31">
        <v>7</v>
      </c>
      <c r="AY14" s="31">
        <v>1</v>
      </c>
      <c r="AZ14" s="31">
        <v>1</v>
      </c>
      <c r="BA14" s="31">
        <v>5</v>
      </c>
      <c r="BB14" s="31">
        <v>2</v>
      </c>
      <c r="BC14" s="31">
        <v>71</v>
      </c>
      <c r="BD14" s="31">
        <v>31</v>
      </c>
      <c r="BE14" s="31">
        <v>0</v>
      </c>
      <c r="BF14" s="31">
        <v>0</v>
      </c>
      <c r="BG14" s="31">
        <v>26</v>
      </c>
      <c r="BH14" s="31">
        <v>9</v>
      </c>
      <c r="BI14" s="31">
        <v>0</v>
      </c>
      <c r="BJ14" s="31">
        <v>1</v>
      </c>
      <c r="BK14" s="32">
        <v>6.86</v>
      </c>
    </row>
    <row r="15" spans="1:63" ht="31.5">
      <c r="A15" s="164" t="s">
        <v>312</v>
      </c>
      <c r="B15" s="31">
        <v>248</v>
      </c>
      <c r="C15" s="31">
        <v>168</v>
      </c>
      <c r="D15" s="31">
        <v>80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248</v>
      </c>
      <c r="AO15" s="31">
        <v>168</v>
      </c>
      <c r="AP15" s="31">
        <v>80</v>
      </c>
      <c r="AQ15" s="31">
        <v>33</v>
      </c>
      <c r="AR15" s="31">
        <v>25</v>
      </c>
      <c r="AS15" s="31">
        <v>18</v>
      </c>
      <c r="AT15" s="31">
        <v>10</v>
      </c>
      <c r="AU15" s="31">
        <v>1</v>
      </c>
      <c r="AV15" s="31">
        <v>0</v>
      </c>
      <c r="AW15" s="31">
        <v>9</v>
      </c>
      <c r="AX15" s="31">
        <v>6</v>
      </c>
      <c r="AY15" s="31">
        <v>2</v>
      </c>
      <c r="AZ15" s="31">
        <v>0</v>
      </c>
      <c r="BA15" s="31">
        <v>7</v>
      </c>
      <c r="BB15" s="31">
        <v>1</v>
      </c>
      <c r="BC15" s="31">
        <v>71</v>
      </c>
      <c r="BD15" s="31">
        <v>28</v>
      </c>
      <c r="BE15" s="31">
        <v>0</v>
      </c>
      <c r="BF15" s="31">
        <v>0</v>
      </c>
      <c r="BG15" s="31">
        <v>27</v>
      </c>
      <c r="BH15" s="31">
        <v>9</v>
      </c>
      <c r="BI15" s="31">
        <v>0</v>
      </c>
      <c r="BJ15" s="31">
        <v>1</v>
      </c>
      <c r="BK15" s="32">
        <v>7.1</v>
      </c>
    </row>
    <row r="16" spans="1:63" ht="31.5">
      <c r="A16" s="164" t="s">
        <v>326</v>
      </c>
      <c r="B16" s="31">
        <v>247</v>
      </c>
      <c r="C16" s="31">
        <v>167</v>
      </c>
      <c r="D16" s="31">
        <v>80</v>
      </c>
      <c r="E16" s="31">
        <v>246</v>
      </c>
      <c r="F16" s="31">
        <v>166</v>
      </c>
      <c r="G16" s="31">
        <v>80</v>
      </c>
      <c r="H16" s="31">
        <v>3</v>
      </c>
      <c r="I16" s="31">
        <v>3</v>
      </c>
      <c r="J16" s="31">
        <v>13</v>
      </c>
      <c r="K16" s="31">
        <v>7</v>
      </c>
      <c r="L16" s="31">
        <v>0</v>
      </c>
      <c r="M16" s="31">
        <v>0</v>
      </c>
      <c r="N16" s="31">
        <v>3</v>
      </c>
      <c r="O16" s="31">
        <v>0</v>
      </c>
      <c r="P16" s="31">
        <v>70</v>
      </c>
      <c r="Q16" s="31">
        <v>30</v>
      </c>
      <c r="R16" s="31">
        <v>17</v>
      </c>
      <c r="S16" s="31">
        <v>12</v>
      </c>
      <c r="T16" s="31">
        <v>17</v>
      </c>
      <c r="U16" s="31">
        <v>9</v>
      </c>
      <c r="V16" s="31">
        <v>0</v>
      </c>
      <c r="W16" s="31">
        <v>0</v>
      </c>
      <c r="X16" s="31">
        <v>0</v>
      </c>
      <c r="Y16" s="31">
        <v>2</v>
      </c>
      <c r="Z16" s="31">
        <v>4</v>
      </c>
      <c r="AA16" s="31">
        <v>4</v>
      </c>
      <c r="AB16" s="31">
        <v>2</v>
      </c>
      <c r="AC16" s="31">
        <v>0</v>
      </c>
      <c r="AD16" s="31">
        <v>9</v>
      </c>
      <c r="AE16" s="31">
        <v>4</v>
      </c>
      <c r="AF16" s="31">
        <v>28</v>
      </c>
      <c r="AG16" s="31">
        <v>8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1</v>
      </c>
      <c r="AN16" s="31">
        <v>247</v>
      </c>
      <c r="AO16" s="31">
        <v>167</v>
      </c>
      <c r="AP16" s="31">
        <v>80</v>
      </c>
      <c r="AQ16" s="31">
        <v>36</v>
      </c>
      <c r="AR16" s="31">
        <v>23</v>
      </c>
      <c r="AS16" s="31">
        <v>17</v>
      </c>
      <c r="AT16" s="31">
        <v>10</v>
      </c>
      <c r="AU16" s="31">
        <v>2</v>
      </c>
      <c r="AV16" s="31">
        <v>0</v>
      </c>
      <c r="AW16" s="31">
        <v>9</v>
      </c>
      <c r="AX16" s="31">
        <v>5</v>
      </c>
      <c r="AY16" s="31">
        <v>1</v>
      </c>
      <c r="AZ16" s="31">
        <v>2</v>
      </c>
      <c r="BA16" s="31">
        <v>7</v>
      </c>
      <c r="BB16" s="31">
        <v>2</v>
      </c>
      <c r="BC16" s="31">
        <v>70</v>
      </c>
      <c r="BD16" s="31">
        <v>30</v>
      </c>
      <c r="BE16" s="31">
        <v>0</v>
      </c>
      <c r="BF16" s="31">
        <v>0</v>
      </c>
      <c r="BG16" s="31">
        <v>25</v>
      </c>
      <c r="BH16" s="31">
        <v>7</v>
      </c>
      <c r="BI16" s="31">
        <v>0</v>
      </c>
      <c r="BJ16" s="31">
        <v>1</v>
      </c>
      <c r="BK16" s="32">
        <v>7.18</v>
      </c>
    </row>
    <row r="17" spans="1:63" ht="31.5">
      <c r="A17" s="164" t="s">
        <v>343</v>
      </c>
      <c r="B17" s="273">
        <v>246</v>
      </c>
      <c r="C17" s="273">
        <v>168</v>
      </c>
      <c r="D17" s="273">
        <v>78</v>
      </c>
      <c r="E17" s="31">
        <v>0</v>
      </c>
      <c r="F17" s="31">
        <v>0</v>
      </c>
      <c r="G17" s="273">
        <v>0</v>
      </c>
      <c r="H17" s="273">
        <v>0</v>
      </c>
      <c r="I17" s="273">
        <v>0</v>
      </c>
      <c r="J17" s="273">
        <v>0</v>
      </c>
      <c r="K17" s="273">
        <v>0</v>
      </c>
      <c r="L17" s="273">
        <v>0</v>
      </c>
      <c r="M17" s="273">
        <v>0</v>
      </c>
      <c r="N17" s="273">
        <v>0</v>
      </c>
      <c r="O17" s="273">
        <v>0</v>
      </c>
      <c r="P17" s="273">
        <v>0</v>
      </c>
      <c r="Q17" s="273">
        <v>0</v>
      </c>
      <c r="R17" s="273">
        <v>0</v>
      </c>
      <c r="S17" s="273">
        <v>0</v>
      </c>
      <c r="T17" s="273">
        <v>0</v>
      </c>
      <c r="U17" s="273">
        <v>0</v>
      </c>
      <c r="V17" s="273">
        <v>0</v>
      </c>
      <c r="W17" s="273">
        <v>0</v>
      </c>
      <c r="X17" s="273">
        <v>0</v>
      </c>
      <c r="Y17" s="273">
        <v>0</v>
      </c>
      <c r="Z17" s="273">
        <v>0</v>
      </c>
      <c r="AA17" s="273">
        <v>0</v>
      </c>
      <c r="AB17" s="273">
        <v>0</v>
      </c>
      <c r="AC17" s="273">
        <v>0</v>
      </c>
      <c r="AD17" s="273">
        <v>0</v>
      </c>
      <c r="AE17" s="273">
        <v>0</v>
      </c>
      <c r="AF17" s="273">
        <v>0</v>
      </c>
      <c r="AG17" s="273">
        <v>0</v>
      </c>
      <c r="AH17" s="273">
        <v>0</v>
      </c>
      <c r="AI17" s="273">
        <v>0</v>
      </c>
      <c r="AJ17" s="273">
        <v>0</v>
      </c>
      <c r="AK17" s="273">
        <v>0</v>
      </c>
      <c r="AL17" s="273">
        <v>0</v>
      </c>
      <c r="AM17" s="273">
        <v>0</v>
      </c>
      <c r="AN17" s="273">
        <v>246</v>
      </c>
      <c r="AO17" s="273">
        <v>168</v>
      </c>
      <c r="AP17" s="273">
        <v>78</v>
      </c>
      <c r="AQ17" s="273">
        <v>35</v>
      </c>
      <c r="AR17" s="273">
        <v>24</v>
      </c>
      <c r="AS17" s="273">
        <v>17</v>
      </c>
      <c r="AT17" s="273">
        <v>9</v>
      </c>
      <c r="AU17" s="273">
        <v>2</v>
      </c>
      <c r="AV17" s="273">
        <v>0</v>
      </c>
      <c r="AW17" s="273">
        <v>9</v>
      </c>
      <c r="AX17" s="273">
        <v>5</v>
      </c>
      <c r="AY17" s="273">
        <v>1</v>
      </c>
      <c r="AZ17" s="273">
        <v>2</v>
      </c>
      <c r="BA17" s="273">
        <v>7</v>
      </c>
      <c r="BB17" s="273">
        <v>3</v>
      </c>
      <c r="BC17" s="273">
        <v>69</v>
      </c>
      <c r="BD17" s="273">
        <v>26</v>
      </c>
      <c r="BE17" s="273">
        <v>0</v>
      </c>
      <c r="BF17" s="273">
        <v>0</v>
      </c>
      <c r="BG17" s="273">
        <v>26</v>
      </c>
      <c r="BH17" s="273">
        <v>6</v>
      </c>
      <c r="BI17" s="273">
        <v>2</v>
      </c>
      <c r="BJ17" s="273">
        <v>3</v>
      </c>
      <c r="BK17" s="274">
        <v>7.06</v>
      </c>
    </row>
    <row r="29" spans="24:50" ht="16.5"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24:50" ht="16.5"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24:50" ht="16.5"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24:50" ht="16.5"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24:50" ht="16.5"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24:50" ht="16.5">
      <c r="X34" s="3"/>
      <c r="Y34" s="3"/>
      <c r="Z34" s="3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3"/>
      <c r="AX34" s="3"/>
    </row>
    <row r="35" spans="24:50" ht="16.5">
      <c r="X35" s="3"/>
      <c r="Y35" s="3"/>
      <c r="Z35" s="3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"/>
      <c r="AX35" s="3"/>
    </row>
    <row r="36" spans="24:50" ht="16.5"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24:50" ht="16.5"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24:50" ht="16.5"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</sheetData>
  <sheetProtection/>
  <mergeCells count="48">
    <mergeCell ref="P2:AD2"/>
    <mergeCell ref="AE2:AS2"/>
    <mergeCell ref="AT2:BH2"/>
    <mergeCell ref="BG6:BH6"/>
    <mergeCell ref="AW6:AX6"/>
    <mergeCell ref="AY6:AZ6"/>
    <mergeCell ref="T6:U6"/>
    <mergeCell ref="V6:W6"/>
    <mergeCell ref="X6:Y6"/>
    <mergeCell ref="Z6:AA6"/>
    <mergeCell ref="BI6:BJ6"/>
    <mergeCell ref="AU6:AV6"/>
    <mergeCell ref="BC6:BD6"/>
    <mergeCell ref="BE6:BF6"/>
    <mergeCell ref="AH6:AI6"/>
    <mergeCell ref="AJ6:AK6"/>
    <mergeCell ref="AL6:AM6"/>
    <mergeCell ref="AN6:AP6"/>
    <mergeCell ref="AQ6:AR6"/>
    <mergeCell ref="AS6:AT6"/>
    <mergeCell ref="AB6:AC6"/>
    <mergeCell ref="BA6:BB6"/>
    <mergeCell ref="H6:I6"/>
    <mergeCell ref="J6:K6"/>
    <mergeCell ref="L6:M6"/>
    <mergeCell ref="N6:O6"/>
    <mergeCell ref="P6:Q6"/>
    <mergeCell ref="R6:S6"/>
    <mergeCell ref="A2:O2"/>
    <mergeCell ref="A4:A7"/>
    <mergeCell ref="B4:K4"/>
    <mergeCell ref="L4:W4"/>
    <mergeCell ref="X4:AG4"/>
    <mergeCell ref="AH4:AR4"/>
    <mergeCell ref="B5:D6"/>
    <mergeCell ref="E5:K5"/>
    <mergeCell ref="L5:W5"/>
    <mergeCell ref="E6:G6"/>
    <mergeCell ref="AS4:AZ4"/>
    <mergeCell ref="BA4:BJ4"/>
    <mergeCell ref="BK4:BK7"/>
    <mergeCell ref="X5:AG5"/>
    <mergeCell ref="AH5:AM5"/>
    <mergeCell ref="AN5:AR5"/>
    <mergeCell ref="AS5:AZ5"/>
    <mergeCell ref="BA5:BJ5"/>
    <mergeCell ref="AD6:AE6"/>
    <mergeCell ref="AF6:A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28"/>
  <sheetViews>
    <sheetView zoomScalePageLayoutView="0" workbookViewId="0" topLeftCell="A1">
      <pane ySplit="6" topLeftCell="A23" activePane="bottomLeft" state="frozen"/>
      <selection pane="topLeft" activeCell="A1" sqref="A1"/>
      <selection pane="bottomLeft" activeCell="I24" sqref="I24"/>
    </sheetView>
  </sheetViews>
  <sheetFormatPr defaultColWidth="9.00390625" defaultRowHeight="16.5"/>
  <cols>
    <col min="1" max="1" width="12.375" style="0" customWidth="1"/>
    <col min="2" max="8" width="9.125" style="0" customWidth="1"/>
    <col min="9" max="9" width="9.375" style="0" customWidth="1"/>
    <col min="10" max="17" width="10.625" style="0" customWidth="1"/>
  </cols>
  <sheetData>
    <row r="1" spans="8:17" s="8" customFormat="1" ht="20.25" customHeight="1">
      <c r="H1" s="231"/>
      <c r="I1" s="231"/>
      <c r="Q1" s="33"/>
    </row>
    <row r="2" spans="1:79" ht="24.75" customHeight="1">
      <c r="A2" s="232" t="s">
        <v>310</v>
      </c>
      <c r="B2" s="232"/>
      <c r="C2" s="232"/>
      <c r="D2" s="232"/>
      <c r="E2" s="232"/>
      <c r="F2" s="232"/>
      <c r="G2" s="232"/>
      <c r="H2" s="232"/>
      <c r="I2" s="232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</row>
    <row r="3" spans="1:79" ht="16.5" customHeight="1">
      <c r="A3" s="35"/>
      <c r="B3" s="36"/>
      <c r="C3" s="36"/>
      <c r="D3" s="36"/>
      <c r="E3" s="35"/>
      <c r="F3" s="36"/>
      <c r="G3" s="4"/>
      <c r="H3" s="233" t="s">
        <v>73</v>
      </c>
      <c r="I3" s="233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</row>
    <row r="4" spans="1:79" ht="26.25" customHeight="1">
      <c r="A4" s="234" t="s">
        <v>74</v>
      </c>
      <c r="B4" s="224" t="s">
        <v>75</v>
      </c>
      <c r="C4" s="224" t="s">
        <v>76</v>
      </c>
      <c r="D4" s="224" t="s">
        <v>77</v>
      </c>
      <c r="E4" s="235" t="s">
        <v>78</v>
      </c>
      <c r="F4" s="235"/>
      <c r="G4" s="235"/>
      <c r="H4" s="235"/>
      <c r="I4" s="235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</row>
    <row r="5" spans="1:79" ht="10.5" customHeight="1">
      <c r="A5" s="234"/>
      <c r="B5" s="224"/>
      <c r="C5" s="224"/>
      <c r="D5" s="224"/>
      <c r="E5" s="202" t="s">
        <v>79</v>
      </c>
      <c r="F5" s="223" t="s">
        <v>309</v>
      </c>
      <c r="G5" s="225" t="s">
        <v>80</v>
      </c>
      <c r="H5" s="202" t="s">
        <v>81</v>
      </c>
      <c r="I5" s="203" t="s">
        <v>82</v>
      </c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</row>
    <row r="6" spans="1:79" ht="32.25" customHeight="1">
      <c r="A6" s="133" t="s">
        <v>83</v>
      </c>
      <c r="B6" s="132" t="s">
        <v>84</v>
      </c>
      <c r="C6" s="131" t="s">
        <v>85</v>
      </c>
      <c r="D6" s="131" t="s">
        <v>86</v>
      </c>
      <c r="E6" s="227"/>
      <c r="F6" s="224"/>
      <c r="G6" s="226"/>
      <c r="H6" s="227"/>
      <c r="I6" s="228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</row>
    <row r="7" spans="1:9" ht="39" customHeight="1">
      <c r="A7" s="145" t="s">
        <v>87</v>
      </c>
      <c r="B7" s="38">
        <v>1</v>
      </c>
      <c r="C7" s="38">
        <v>4</v>
      </c>
      <c r="D7" s="38">
        <v>52</v>
      </c>
      <c r="E7" s="38">
        <f>SUM(F7:I7)</f>
        <v>10</v>
      </c>
      <c r="F7" s="38">
        <v>1</v>
      </c>
      <c r="G7" s="38">
        <v>4</v>
      </c>
      <c r="H7" s="38">
        <v>5</v>
      </c>
      <c r="I7" s="38">
        <v>0</v>
      </c>
    </row>
    <row r="8" spans="1:9" ht="39" customHeight="1">
      <c r="A8" s="145" t="s">
        <v>88</v>
      </c>
      <c r="B8" s="38">
        <v>1</v>
      </c>
      <c r="C8" s="38">
        <v>4</v>
      </c>
      <c r="D8" s="38">
        <v>51</v>
      </c>
      <c r="E8" s="38">
        <f>SUM(F8:I8)</f>
        <v>9</v>
      </c>
      <c r="F8" s="38">
        <v>1</v>
      </c>
      <c r="G8" s="38">
        <v>3</v>
      </c>
      <c r="H8" s="38">
        <v>5</v>
      </c>
      <c r="I8" s="38">
        <v>0</v>
      </c>
    </row>
    <row r="9" spans="1:9" ht="39" customHeight="1">
      <c r="A9" s="145" t="s">
        <v>89</v>
      </c>
      <c r="B9" s="38">
        <v>1</v>
      </c>
      <c r="C9" s="38">
        <v>3</v>
      </c>
      <c r="D9" s="38">
        <v>33</v>
      </c>
      <c r="E9" s="38">
        <f>SUM(F9:I9)</f>
        <v>10</v>
      </c>
      <c r="F9" s="38">
        <v>1</v>
      </c>
      <c r="G9" s="38">
        <v>4</v>
      </c>
      <c r="H9" s="39">
        <v>5</v>
      </c>
      <c r="I9" s="40">
        <v>0</v>
      </c>
    </row>
    <row r="10" spans="1:9" ht="39" customHeight="1">
      <c r="A10" s="145" t="s">
        <v>90</v>
      </c>
      <c r="B10" s="38">
        <v>1</v>
      </c>
      <c r="C10" s="38">
        <v>3</v>
      </c>
      <c r="D10" s="38">
        <v>30</v>
      </c>
      <c r="E10" s="38">
        <f>SUM(F10:I10)</f>
        <v>8</v>
      </c>
      <c r="F10" s="38">
        <v>1</v>
      </c>
      <c r="G10" s="38">
        <v>3</v>
      </c>
      <c r="H10" s="39">
        <v>4</v>
      </c>
      <c r="I10" s="40">
        <v>0</v>
      </c>
    </row>
    <row r="11" spans="1:9" ht="39" customHeight="1">
      <c r="A11" s="145" t="s">
        <v>91</v>
      </c>
      <c r="B11" s="38">
        <v>1</v>
      </c>
      <c r="C11" s="38">
        <v>4</v>
      </c>
      <c r="D11" s="38">
        <v>28</v>
      </c>
      <c r="E11" s="38">
        <f>SUM(F11:I11)</f>
        <v>5</v>
      </c>
      <c r="F11" s="38">
        <v>1</v>
      </c>
      <c r="G11" s="38">
        <v>0</v>
      </c>
      <c r="H11" s="41">
        <v>4</v>
      </c>
      <c r="I11" s="41">
        <v>0</v>
      </c>
    </row>
    <row r="12" spans="1:9" s="11" customFormat="1" ht="39" customHeight="1">
      <c r="A12" s="146" t="s">
        <v>92</v>
      </c>
      <c r="B12" s="40">
        <v>1</v>
      </c>
      <c r="C12" s="40">
        <v>4</v>
      </c>
      <c r="D12" s="40">
        <v>42</v>
      </c>
      <c r="E12" s="40">
        <v>5</v>
      </c>
      <c r="F12" s="40">
        <v>1</v>
      </c>
      <c r="G12" s="40">
        <v>0</v>
      </c>
      <c r="H12" s="39">
        <v>4</v>
      </c>
      <c r="I12" s="39">
        <v>0</v>
      </c>
    </row>
    <row r="13" spans="1:9" s="27" customFormat="1" ht="39" customHeight="1">
      <c r="A13" s="146" t="s">
        <v>93</v>
      </c>
      <c r="B13" s="40">
        <v>1</v>
      </c>
      <c r="C13" s="40">
        <v>4</v>
      </c>
      <c r="D13" s="40">
        <v>46</v>
      </c>
      <c r="E13" s="40">
        <v>5</v>
      </c>
      <c r="F13" s="40">
        <v>1</v>
      </c>
      <c r="G13" s="40">
        <v>0</v>
      </c>
      <c r="H13" s="39">
        <v>4</v>
      </c>
      <c r="I13" s="39">
        <v>0</v>
      </c>
    </row>
    <row r="14" spans="1:9" s="27" customFormat="1" ht="39" customHeight="1">
      <c r="A14" s="146" t="s">
        <v>94</v>
      </c>
      <c r="B14" s="40">
        <v>1</v>
      </c>
      <c r="C14" s="40">
        <v>3</v>
      </c>
      <c r="D14" s="40">
        <v>28</v>
      </c>
      <c r="E14" s="40">
        <v>5</v>
      </c>
      <c r="F14" s="40">
        <v>1</v>
      </c>
      <c r="G14" s="40">
        <v>0</v>
      </c>
      <c r="H14" s="39">
        <v>4</v>
      </c>
      <c r="I14" s="39">
        <v>0</v>
      </c>
    </row>
    <row r="15" spans="1:9" s="27" customFormat="1" ht="39" customHeight="1">
      <c r="A15" s="146" t="s">
        <v>95</v>
      </c>
      <c r="B15" s="40">
        <v>1</v>
      </c>
      <c r="C15" s="40">
        <v>3</v>
      </c>
      <c r="D15" s="40">
        <v>29</v>
      </c>
      <c r="E15" s="40">
        <v>5</v>
      </c>
      <c r="F15" s="40">
        <v>1</v>
      </c>
      <c r="G15" s="40">
        <v>0</v>
      </c>
      <c r="H15" s="39">
        <v>4</v>
      </c>
      <c r="I15" s="39">
        <v>0</v>
      </c>
    </row>
    <row r="16" spans="1:9" s="27" customFormat="1" ht="39" customHeight="1">
      <c r="A16" s="146" t="s">
        <v>96</v>
      </c>
      <c r="B16" s="40">
        <v>1</v>
      </c>
      <c r="C16" s="40">
        <v>2</v>
      </c>
      <c r="D16" s="40">
        <v>26</v>
      </c>
      <c r="E16" s="40">
        <v>6</v>
      </c>
      <c r="F16" s="40">
        <v>1</v>
      </c>
      <c r="G16" s="40">
        <v>0</v>
      </c>
      <c r="H16" s="39">
        <v>3</v>
      </c>
      <c r="I16" s="39">
        <v>2</v>
      </c>
    </row>
    <row r="17" spans="1:9" s="27" customFormat="1" ht="39" customHeight="1">
      <c r="A17" s="146" t="s">
        <v>97</v>
      </c>
      <c r="B17" s="40">
        <v>1</v>
      </c>
      <c r="C17" s="40">
        <v>2</v>
      </c>
      <c r="D17" s="40">
        <v>25</v>
      </c>
      <c r="E17" s="40">
        <v>6</v>
      </c>
      <c r="F17" s="40">
        <v>1</v>
      </c>
      <c r="G17" s="40">
        <v>3</v>
      </c>
      <c r="H17" s="39">
        <v>0</v>
      </c>
      <c r="I17" s="39">
        <v>2</v>
      </c>
    </row>
    <row r="18" spans="1:9" s="27" customFormat="1" ht="39" customHeight="1">
      <c r="A18" s="146" t="s">
        <v>98</v>
      </c>
      <c r="B18" s="40">
        <v>1</v>
      </c>
      <c r="C18" s="40">
        <v>2</v>
      </c>
      <c r="D18" s="40">
        <v>20</v>
      </c>
      <c r="E18" s="40">
        <v>6</v>
      </c>
      <c r="F18" s="40">
        <v>1</v>
      </c>
      <c r="G18" s="40">
        <v>3</v>
      </c>
      <c r="H18" s="39">
        <v>0</v>
      </c>
      <c r="I18" s="39">
        <v>2</v>
      </c>
    </row>
    <row r="19" spans="1:9" s="27" customFormat="1" ht="39" customHeight="1">
      <c r="A19" s="146" t="s">
        <v>99</v>
      </c>
      <c r="B19" s="40">
        <v>1</v>
      </c>
      <c r="C19" s="40">
        <v>2</v>
      </c>
      <c r="D19" s="40">
        <v>22</v>
      </c>
      <c r="E19" s="40">
        <v>6</v>
      </c>
      <c r="F19" s="40">
        <v>1</v>
      </c>
      <c r="G19" s="40">
        <v>3</v>
      </c>
      <c r="H19" s="39">
        <v>0</v>
      </c>
      <c r="I19" s="39">
        <v>2</v>
      </c>
    </row>
    <row r="20" spans="1:9" s="27" customFormat="1" ht="39" customHeight="1">
      <c r="A20" s="146" t="s">
        <v>100</v>
      </c>
      <c r="B20" s="40">
        <v>1</v>
      </c>
      <c r="C20" s="40">
        <v>3</v>
      </c>
      <c r="D20" s="40">
        <v>31</v>
      </c>
      <c r="E20" s="40">
        <v>5</v>
      </c>
      <c r="F20" s="40">
        <v>1</v>
      </c>
      <c r="G20" s="40">
        <v>2</v>
      </c>
      <c r="H20" s="39">
        <v>0</v>
      </c>
      <c r="I20" s="39">
        <v>2</v>
      </c>
    </row>
    <row r="21" spans="1:9" s="27" customFormat="1" ht="39" customHeight="1">
      <c r="A21" s="146" t="s">
        <v>247</v>
      </c>
      <c r="B21" s="40">
        <v>1</v>
      </c>
      <c r="C21" s="40">
        <v>3</v>
      </c>
      <c r="D21" s="40">
        <v>40</v>
      </c>
      <c r="E21" s="40">
        <v>6</v>
      </c>
      <c r="F21" s="40">
        <v>1</v>
      </c>
      <c r="G21" s="40">
        <v>3</v>
      </c>
      <c r="H21" s="39">
        <v>0</v>
      </c>
      <c r="I21" s="39">
        <v>2</v>
      </c>
    </row>
    <row r="22" spans="1:9" s="27" customFormat="1" ht="39" customHeight="1">
      <c r="A22" s="146" t="s">
        <v>248</v>
      </c>
      <c r="B22" s="40">
        <v>1</v>
      </c>
      <c r="C22" s="40">
        <v>3</v>
      </c>
      <c r="D22" s="40">
        <v>44</v>
      </c>
      <c r="E22" s="40">
        <v>6</v>
      </c>
      <c r="F22" s="40">
        <v>1</v>
      </c>
      <c r="G22" s="40">
        <v>3</v>
      </c>
      <c r="H22" s="39">
        <v>0</v>
      </c>
      <c r="I22" s="39">
        <v>2</v>
      </c>
    </row>
    <row r="23" spans="1:9" s="27" customFormat="1" ht="39" customHeight="1">
      <c r="A23" s="146" t="s">
        <v>289</v>
      </c>
      <c r="B23" s="40">
        <v>1</v>
      </c>
      <c r="C23" s="40">
        <v>3</v>
      </c>
      <c r="D23" s="40">
        <v>36</v>
      </c>
      <c r="E23" s="40">
        <v>7</v>
      </c>
      <c r="F23" s="40">
        <v>1</v>
      </c>
      <c r="G23" s="40">
        <v>4</v>
      </c>
      <c r="H23" s="39">
        <v>0</v>
      </c>
      <c r="I23" s="39">
        <v>2</v>
      </c>
    </row>
    <row r="24" spans="1:9" s="27" customFormat="1" ht="39" customHeight="1">
      <c r="A24" s="146" t="s">
        <v>308</v>
      </c>
      <c r="B24" s="40">
        <v>1</v>
      </c>
      <c r="C24" s="40">
        <v>3</v>
      </c>
      <c r="D24" s="40">
        <v>35</v>
      </c>
      <c r="E24" s="40">
        <v>7</v>
      </c>
      <c r="F24" s="40">
        <v>1</v>
      </c>
      <c r="G24" s="40">
        <v>4</v>
      </c>
      <c r="H24" s="39">
        <v>0</v>
      </c>
      <c r="I24" s="39">
        <v>0</v>
      </c>
    </row>
    <row r="25" spans="1:9" s="27" customFormat="1" ht="39" customHeight="1">
      <c r="A25" s="146" t="s">
        <v>338</v>
      </c>
      <c r="B25" s="40">
        <v>1</v>
      </c>
      <c r="C25" s="40">
        <v>3</v>
      </c>
      <c r="D25" s="40">
        <v>36</v>
      </c>
      <c r="E25" s="40">
        <v>7</v>
      </c>
      <c r="F25" s="40">
        <v>1</v>
      </c>
      <c r="G25" s="40">
        <v>4</v>
      </c>
      <c r="H25" s="39" t="s">
        <v>339</v>
      </c>
      <c r="I25" s="39">
        <v>2</v>
      </c>
    </row>
    <row r="26" spans="1:9" s="27" customFormat="1" ht="39" customHeight="1">
      <c r="A26" s="146" t="s">
        <v>337</v>
      </c>
      <c r="B26" s="40">
        <v>1</v>
      </c>
      <c r="C26" s="40">
        <v>2</v>
      </c>
      <c r="D26" s="40">
        <v>31</v>
      </c>
      <c r="E26" s="40">
        <v>7</v>
      </c>
      <c r="F26" s="40">
        <v>1</v>
      </c>
      <c r="G26" s="40">
        <v>3</v>
      </c>
      <c r="H26" s="39">
        <v>0</v>
      </c>
      <c r="I26" s="39">
        <v>2</v>
      </c>
    </row>
    <row r="27" spans="1:9" ht="18.75" customHeight="1">
      <c r="A27" s="229" t="s">
        <v>101</v>
      </c>
      <c r="B27" s="229"/>
      <c r="C27" s="229"/>
      <c r="D27" s="42"/>
      <c r="E27" s="42"/>
      <c r="F27" s="42"/>
      <c r="G27" s="42"/>
      <c r="H27" s="7"/>
      <c r="I27" s="7"/>
    </row>
    <row r="28" spans="1:9" ht="16.5">
      <c r="A28" s="230" t="s">
        <v>102</v>
      </c>
      <c r="B28" s="230"/>
      <c r="C28" s="230"/>
      <c r="D28" s="43"/>
      <c r="E28" s="43"/>
      <c r="F28" s="43"/>
      <c r="G28" s="43"/>
      <c r="H28" s="4"/>
      <c r="I28" s="4"/>
    </row>
  </sheetData>
  <sheetProtection selectLockedCells="1" selectUnlockedCells="1"/>
  <mergeCells count="15">
    <mergeCell ref="H1:I1"/>
    <mergeCell ref="A2:I2"/>
    <mergeCell ref="H3:I3"/>
    <mergeCell ref="A4:A5"/>
    <mergeCell ref="B4:B5"/>
    <mergeCell ref="C4:C5"/>
    <mergeCell ref="D4:D5"/>
    <mergeCell ref="E4:I4"/>
    <mergeCell ref="E5:E6"/>
    <mergeCell ref="F5:F6"/>
    <mergeCell ref="G5:G6"/>
    <mergeCell ref="H5:H6"/>
    <mergeCell ref="I5:I6"/>
    <mergeCell ref="A27:C27"/>
    <mergeCell ref="A28:C28"/>
  </mergeCells>
  <printOptions horizontalCentered="1"/>
  <pageMargins left="0.5513888888888889" right="0.5513888888888889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5"/>
  <sheetViews>
    <sheetView zoomScale="124" zoomScaleNormal="124" zoomScalePageLayoutView="0" workbookViewId="0" topLeftCell="A1">
      <pane ySplit="5" topLeftCell="A22" activePane="bottomLeft" state="frozen"/>
      <selection pane="topLeft" activeCell="A1" sqref="A1"/>
      <selection pane="bottomLeft" activeCell="J28" sqref="J28"/>
    </sheetView>
  </sheetViews>
  <sheetFormatPr defaultColWidth="9.00390625" defaultRowHeight="16.5"/>
  <cols>
    <col min="1" max="1" width="8.125" style="44" customWidth="1"/>
    <col min="2" max="6" width="9.375" style="44" customWidth="1"/>
    <col min="7" max="8" width="10.125" style="44" bestFit="1" customWidth="1"/>
    <col min="9" max="19" width="9.375" style="44" customWidth="1"/>
    <col min="20" max="16384" width="9.00390625" style="44" customWidth="1"/>
  </cols>
  <sheetData>
    <row r="1" spans="1:19" s="45" customFormat="1" ht="15.75" customHeight="1">
      <c r="A1" s="240" t="s">
        <v>103</v>
      </c>
      <c r="B1" s="240"/>
      <c r="R1" s="241" t="s">
        <v>104</v>
      </c>
      <c r="S1" s="241"/>
    </row>
    <row r="2" spans="1:19" ht="48" customHeight="1">
      <c r="A2" s="242" t="s">
        <v>105</v>
      </c>
      <c r="B2" s="242"/>
      <c r="C2" s="242"/>
      <c r="D2" s="242"/>
      <c r="E2" s="242"/>
      <c r="F2" s="242"/>
      <c r="G2" s="242"/>
      <c r="H2" s="242"/>
      <c r="I2" s="242"/>
      <c r="J2" s="135"/>
      <c r="K2" s="244" t="s">
        <v>249</v>
      </c>
      <c r="L2" s="244"/>
      <c r="M2" s="244"/>
      <c r="N2" s="244"/>
      <c r="O2" s="244"/>
      <c r="P2" s="244"/>
      <c r="Q2" s="244"/>
      <c r="R2" s="244"/>
      <c r="S2" s="244"/>
    </row>
    <row r="3" spans="1:19" ht="16.5" customHeight="1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  <c r="N3" s="47"/>
      <c r="O3" s="47"/>
      <c r="P3" s="47"/>
      <c r="Q3" s="47"/>
      <c r="R3" s="47"/>
      <c r="S3" s="47"/>
    </row>
    <row r="4" spans="1:19" ht="30.75" customHeight="1">
      <c r="A4" s="243" t="s">
        <v>106</v>
      </c>
      <c r="B4" s="236" t="s">
        <v>107</v>
      </c>
      <c r="C4" s="236" t="s">
        <v>108</v>
      </c>
      <c r="D4" s="236" t="s">
        <v>109</v>
      </c>
      <c r="E4" s="236" t="s">
        <v>110</v>
      </c>
      <c r="F4" s="237" t="s">
        <v>111</v>
      </c>
      <c r="G4" s="238" t="s">
        <v>112</v>
      </c>
      <c r="H4" s="238"/>
      <c r="I4" s="238"/>
      <c r="J4" s="239" t="s">
        <v>113</v>
      </c>
      <c r="K4" s="239"/>
      <c r="L4" s="239"/>
      <c r="M4" s="239"/>
      <c r="N4" s="239"/>
      <c r="O4" s="239"/>
      <c r="P4" s="239"/>
      <c r="Q4" s="239"/>
      <c r="R4" s="239"/>
      <c r="S4" s="239"/>
    </row>
    <row r="5" spans="1:19" ht="81" customHeight="1">
      <c r="A5" s="243"/>
      <c r="B5" s="236"/>
      <c r="C5" s="236"/>
      <c r="D5" s="236"/>
      <c r="E5" s="236"/>
      <c r="F5" s="237"/>
      <c r="G5" s="50" t="s">
        <v>114</v>
      </c>
      <c r="H5" s="37" t="s">
        <v>115</v>
      </c>
      <c r="I5" s="51" t="s">
        <v>116</v>
      </c>
      <c r="J5" s="49" t="s">
        <v>117</v>
      </c>
      <c r="K5" s="37" t="s">
        <v>118</v>
      </c>
      <c r="L5" s="49" t="s">
        <v>119</v>
      </c>
      <c r="M5" s="49" t="s">
        <v>120</v>
      </c>
      <c r="N5" s="49" t="s">
        <v>121</v>
      </c>
      <c r="O5" s="49" t="s">
        <v>122</v>
      </c>
      <c r="P5" s="49" t="s">
        <v>123</v>
      </c>
      <c r="Q5" s="49" t="s">
        <v>124</v>
      </c>
      <c r="R5" s="49" t="s">
        <v>125</v>
      </c>
      <c r="S5" s="51" t="s">
        <v>126</v>
      </c>
    </row>
    <row r="6" spans="1:19" ht="39" customHeight="1">
      <c r="A6" s="52" t="s">
        <v>127</v>
      </c>
      <c r="B6" s="53">
        <v>6</v>
      </c>
      <c r="C6" s="53">
        <v>1282</v>
      </c>
      <c r="D6" s="53">
        <v>4129</v>
      </c>
      <c r="E6" s="53">
        <v>599</v>
      </c>
      <c r="F6" s="53">
        <v>4</v>
      </c>
      <c r="G6" s="54">
        <f aca="true" t="shared" si="0" ref="G6:G18">SUM(H6:I6)</f>
        <v>1524900</v>
      </c>
      <c r="H6" s="55">
        <v>1070000</v>
      </c>
      <c r="I6" s="55">
        <v>454900</v>
      </c>
      <c r="J6" s="56">
        <v>7</v>
      </c>
      <c r="K6" s="56">
        <v>92</v>
      </c>
      <c r="L6" s="56">
        <v>95</v>
      </c>
      <c r="M6" s="56">
        <v>1</v>
      </c>
      <c r="N6" s="56">
        <v>6</v>
      </c>
      <c r="O6" s="56">
        <v>1</v>
      </c>
      <c r="P6" s="56">
        <v>1</v>
      </c>
      <c r="Q6" s="56">
        <v>2</v>
      </c>
      <c r="R6" s="56">
        <v>4</v>
      </c>
      <c r="S6" s="56">
        <v>0</v>
      </c>
    </row>
    <row r="7" spans="1:19" ht="39" customHeight="1">
      <c r="A7" s="57" t="s">
        <v>128</v>
      </c>
      <c r="B7" s="53">
        <v>6</v>
      </c>
      <c r="C7" s="53">
        <v>1282</v>
      </c>
      <c r="D7" s="53">
        <v>4129</v>
      </c>
      <c r="E7" s="53">
        <v>599</v>
      </c>
      <c r="F7" s="53">
        <v>4</v>
      </c>
      <c r="G7" s="54">
        <f t="shared" si="0"/>
        <v>378200</v>
      </c>
      <c r="H7" s="55">
        <v>198000</v>
      </c>
      <c r="I7" s="55">
        <v>180200</v>
      </c>
      <c r="J7" s="56">
        <v>7</v>
      </c>
      <c r="K7" s="56">
        <v>40</v>
      </c>
      <c r="L7" s="56">
        <v>40</v>
      </c>
      <c r="M7" s="56">
        <v>0</v>
      </c>
      <c r="N7" s="56">
        <v>0</v>
      </c>
      <c r="O7" s="56">
        <v>0</v>
      </c>
      <c r="P7" s="56">
        <v>1</v>
      </c>
      <c r="Q7" s="56">
        <v>2</v>
      </c>
      <c r="R7" s="56">
        <v>4</v>
      </c>
      <c r="S7" s="56">
        <v>0</v>
      </c>
    </row>
    <row r="8" spans="1:19" ht="39" customHeight="1">
      <c r="A8" s="57" t="s">
        <v>129</v>
      </c>
      <c r="B8" s="53">
        <v>6</v>
      </c>
      <c r="C8" s="53">
        <v>1415</v>
      </c>
      <c r="D8" s="53">
        <v>3990</v>
      </c>
      <c r="E8" s="53">
        <v>679</v>
      </c>
      <c r="F8" s="53">
        <v>4</v>
      </c>
      <c r="G8" s="54">
        <f t="shared" si="0"/>
        <v>487000</v>
      </c>
      <c r="H8" s="55">
        <v>431400</v>
      </c>
      <c r="I8" s="55">
        <v>55600</v>
      </c>
      <c r="J8" s="56">
        <v>7</v>
      </c>
      <c r="K8" s="58">
        <v>40</v>
      </c>
      <c r="L8" s="56">
        <v>60</v>
      </c>
      <c r="M8" s="56">
        <v>0</v>
      </c>
      <c r="N8" s="56">
        <v>1</v>
      </c>
      <c r="O8" s="56">
        <v>0</v>
      </c>
      <c r="P8" s="56">
        <v>1</v>
      </c>
      <c r="Q8" s="58">
        <v>2</v>
      </c>
      <c r="R8" s="56">
        <v>1</v>
      </c>
      <c r="S8" s="56">
        <v>0</v>
      </c>
    </row>
    <row r="9" spans="1:19" ht="39" customHeight="1">
      <c r="A9" s="57" t="s">
        <v>130</v>
      </c>
      <c r="B9" s="53">
        <v>6</v>
      </c>
      <c r="C9" s="53">
        <v>1390</v>
      </c>
      <c r="D9" s="53">
        <v>3748</v>
      </c>
      <c r="E9" s="53">
        <v>685</v>
      </c>
      <c r="F9" s="53">
        <v>3</v>
      </c>
      <c r="G9" s="54">
        <f t="shared" si="0"/>
        <v>622000</v>
      </c>
      <c r="H9" s="55">
        <v>560000</v>
      </c>
      <c r="I9" s="55">
        <v>62000</v>
      </c>
      <c r="J9" s="56">
        <v>7</v>
      </c>
      <c r="K9" s="58">
        <v>40</v>
      </c>
      <c r="L9" s="56">
        <v>70</v>
      </c>
      <c r="M9" s="56">
        <v>0</v>
      </c>
      <c r="N9" s="56">
        <v>1</v>
      </c>
      <c r="O9" s="56">
        <v>0</v>
      </c>
      <c r="P9" s="56">
        <v>1</v>
      </c>
      <c r="Q9" s="58">
        <v>2</v>
      </c>
      <c r="R9" s="56">
        <v>1</v>
      </c>
      <c r="S9" s="56">
        <v>0</v>
      </c>
    </row>
    <row r="10" spans="1:19" s="59" customFormat="1" ht="39" customHeight="1">
      <c r="A10" s="57" t="s">
        <v>131</v>
      </c>
      <c r="B10" s="53">
        <v>6</v>
      </c>
      <c r="C10" s="53">
        <v>1420</v>
      </c>
      <c r="D10" s="53">
        <v>3900</v>
      </c>
      <c r="E10" s="53">
        <v>600</v>
      </c>
      <c r="F10" s="53">
        <v>4</v>
      </c>
      <c r="G10" s="54">
        <f t="shared" si="0"/>
        <v>690000</v>
      </c>
      <c r="H10" s="55">
        <v>645000</v>
      </c>
      <c r="I10" s="55">
        <v>45000</v>
      </c>
      <c r="J10" s="56">
        <v>7</v>
      </c>
      <c r="K10" s="58">
        <v>40</v>
      </c>
      <c r="L10" s="56">
        <v>78</v>
      </c>
      <c r="M10" s="56">
        <v>0</v>
      </c>
      <c r="N10" s="56">
        <v>1</v>
      </c>
      <c r="O10" s="56">
        <v>0</v>
      </c>
      <c r="P10" s="56">
        <v>1</v>
      </c>
      <c r="Q10" s="58">
        <v>2</v>
      </c>
      <c r="R10" s="56">
        <v>1</v>
      </c>
      <c r="S10" s="56">
        <v>0</v>
      </c>
    </row>
    <row r="11" spans="1:19" s="66" customFormat="1" ht="39" customHeight="1">
      <c r="A11" s="60" t="s">
        <v>132</v>
      </c>
      <c r="B11" s="61">
        <v>6</v>
      </c>
      <c r="C11" s="61">
        <v>1406</v>
      </c>
      <c r="D11" s="61">
        <v>3728</v>
      </c>
      <c r="E11" s="61">
        <v>533</v>
      </c>
      <c r="F11" s="61">
        <v>4</v>
      </c>
      <c r="G11" s="62">
        <f t="shared" si="0"/>
        <v>908000</v>
      </c>
      <c r="H11" s="63">
        <v>850000</v>
      </c>
      <c r="I11" s="63">
        <v>58000</v>
      </c>
      <c r="J11" s="64">
        <v>7</v>
      </c>
      <c r="K11" s="65">
        <v>40</v>
      </c>
      <c r="L11" s="64">
        <v>78</v>
      </c>
      <c r="M11" s="64">
        <v>0</v>
      </c>
      <c r="N11" s="64">
        <v>1</v>
      </c>
      <c r="O11" s="64">
        <v>0</v>
      </c>
      <c r="P11" s="64">
        <v>1</v>
      </c>
      <c r="Q11" s="65">
        <v>2</v>
      </c>
      <c r="R11" s="64">
        <v>1</v>
      </c>
      <c r="S11" s="64">
        <v>0</v>
      </c>
    </row>
    <row r="12" spans="1:19" s="69" customFormat="1" ht="39" customHeight="1">
      <c r="A12" s="67" t="s">
        <v>133</v>
      </c>
      <c r="B12" s="68">
        <v>6</v>
      </c>
      <c r="C12" s="61">
        <v>1452</v>
      </c>
      <c r="D12" s="61">
        <v>3888</v>
      </c>
      <c r="E12" s="61">
        <v>542</v>
      </c>
      <c r="F12" s="61">
        <v>4</v>
      </c>
      <c r="G12" s="62">
        <f t="shared" si="0"/>
        <v>828000</v>
      </c>
      <c r="H12" s="63">
        <v>760000</v>
      </c>
      <c r="I12" s="63">
        <v>68000</v>
      </c>
      <c r="J12" s="64">
        <v>7</v>
      </c>
      <c r="K12" s="65">
        <v>45</v>
      </c>
      <c r="L12" s="64">
        <v>80</v>
      </c>
      <c r="M12" s="64">
        <v>0</v>
      </c>
      <c r="N12" s="64">
        <v>1</v>
      </c>
      <c r="O12" s="64">
        <v>0</v>
      </c>
      <c r="P12" s="64">
        <v>1</v>
      </c>
      <c r="Q12" s="65">
        <v>2</v>
      </c>
      <c r="R12" s="64">
        <v>1</v>
      </c>
      <c r="S12" s="64">
        <v>0</v>
      </c>
    </row>
    <row r="13" spans="1:19" s="69" customFormat="1" ht="39" customHeight="1">
      <c r="A13" s="60" t="s">
        <v>134</v>
      </c>
      <c r="B13" s="61">
        <v>6</v>
      </c>
      <c r="C13" s="61">
        <v>1508</v>
      </c>
      <c r="D13" s="61">
        <v>4095</v>
      </c>
      <c r="E13" s="61">
        <v>591</v>
      </c>
      <c r="F13" s="61">
        <v>4</v>
      </c>
      <c r="G13" s="62">
        <f t="shared" si="0"/>
        <v>802000</v>
      </c>
      <c r="H13" s="63">
        <v>740000</v>
      </c>
      <c r="I13" s="63">
        <v>62000</v>
      </c>
      <c r="J13" s="64">
        <v>7</v>
      </c>
      <c r="K13" s="65">
        <v>40</v>
      </c>
      <c r="L13" s="64">
        <v>85</v>
      </c>
      <c r="M13" s="64">
        <v>0</v>
      </c>
      <c r="N13" s="64">
        <v>1</v>
      </c>
      <c r="O13" s="64">
        <v>0</v>
      </c>
      <c r="P13" s="64">
        <v>1</v>
      </c>
      <c r="Q13" s="65">
        <v>2</v>
      </c>
      <c r="R13" s="64">
        <v>1</v>
      </c>
      <c r="S13" s="64">
        <v>0</v>
      </c>
    </row>
    <row r="14" spans="1:19" s="69" customFormat="1" ht="39" customHeight="1">
      <c r="A14" s="60" t="s">
        <v>135</v>
      </c>
      <c r="B14" s="61">
        <v>6</v>
      </c>
      <c r="C14" s="61">
        <v>1508</v>
      </c>
      <c r="D14" s="61">
        <v>4095</v>
      </c>
      <c r="E14" s="61">
        <v>591</v>
      </c>
      <c r="F14" s="61">
        <v>4</v>
      </c>
      <c r="G14" s="62">
        <f t="shared" si="0"/>
        <v>802000</v>
      </c>
      <c r="H14" s="63">
        <v>740000</v>
      </c>
      <c r="I14" s="63">
        <v>62000</v>
      </c>
      <c r="J14" s="64">
        <v>7</v>
      </c>
      <c r="K14" s="65">
        <v>40</v>
      </c>
      <c r="L14" s="64">
        <v>85</v>
      </c>
      <c r="M14" s="64">
        <v>0</v>
      </c>
      <c r="N14" s="64">
        <v>1</v>
      </c>
      <c r="O14" s="64">
        <v>0</v>
      </c>
      <c r="P14" s="64">
        <v>1</v>
      </c>
      <c r="Q14" s="65">
        <v>2</v>
      </c>
      <c r="R14" s="64">
        <v>1</v>
      </c>
      <c r="S14" s="64">
        <v>0</v>
      </c>
    </row>
    <row r="15" spans="1:19" s="69" customFormat="1" ht="39" customHeight="1">
      <c r="A15" s="60" t="s">
        <v>136</v>
      </c>
      <c r="B15" s="61">
        <v>6</v>
      </c>
      <c r="C15" s="61">
        <v>1508</v>
      </c>
      <c r="D15" s="61">
        <v>4095</v>
      </c>
      <c r="E15" s="61">
        <v>591</v>
      </c>
      <c r="F15" s="61">
        <v>4</v>
      </c>
      <c r="G15" s="62">
        <f t="shared" si="0"/>
        <v>802000</v>
      </c>
      <c r="H15" s="63">
        <v>740000</v>
      </c>
      <c r="I15" s="63">
        <v>62000</v>
      </c>
      <c r="J15" s="64">
        <v>7</v>
      </c>
      <c r="K15" s="65">
        <v>40</v>
      </c>
      <c r="L15" s="64">
        <v>85</v>
      </c>
      <c r="M15" s="64">
        <v>0</v>
      </c>
      <c r="N15" s="64">
        <v>1</v>
      </c>
      <c r="O15" s="64">
        <v>0</v>
      </c>
      <c r="P15" s="64">
        <v>1</v>
      </c>
      <c r="Q15" s="65">
        <v>2</v>
      </c>
      <c r="R15" s="64">
        <v>1</v>
      </c>
      <c r="S15" s="64">
        <v>0</v>
      </c>
    </row>
    <row r="16" spans="1:19" s="69" customFormat="1" ht="39" customHeight="1">
      <c r="A16" s="60" t="s">
        <v>137</v>
      </c>
      <c r="B16" s="61">
        <v>6</v>
      </c>
      <c r="C16" s="61">
        <v>1508</v>
      </c>
      <c r="D16" s="61">
        <v>4095</v>
      </c>
      <c r="E16" s="61">
        <v>591</v>
      </c>
      <c r="F16" s="61">
        <v>4</v>
      </c>
      <c r="G16" s="62">
        <f t="shared" si="0"/>
        <v>802000</v>
      </c>
      <c r="H16" s="63">
        <v>740000</v>
      </c>
      <c r="I16" s="63">
        <v>62000</v>
      </c>
      <c r="J16" s="64">
        <v>7</v>
      </c>
      <c r="K16" s="65">
        <v>40</v>
      </c>
      <c r="L16" s="64">
        <v>85</v>
      </c>
      <c r="M16" s="64">
        <v>0</v>
      </c>
      <c r="N16" s="64">
        <v>1</v>
      </c>
      <c r="O16" s="64">
        <v>0</v>
      </c>
      <c r="P16" s="64">
        <v>1</v>
      </c>
      <c r="Q16" s="65">
        <v>2</v>
      </c>
      <c r="R16" s="64">
        <v>1</v>
      </c>
      <c r="S16" s="64">
        <v>0</v>
      </c>
    </row>
    <row r="17" spans="1:19" s="69" customFormat="1" ht="39" customHeight="1">
      <c r="A17" s="134" t="s">
        <v>138</v>
      </c>
      <c r="B17" s="61">
        <v>6</v>
      </c>
      <c r="C17" s="61">
        <v>1508</v>
      </c>
      <c r="D17" s="61">
        <v>4095</v>
      </c>
      <c r="E17" s="61">
        <v>591</v>
      </c>
      <c r="F17" s="61">
        <v>4</v>
      </c>
      <c r="G17" s="62">
        <f t="shared" si="0"/>
        <v>802000</v>
      </c>
      <c r="H17" s="63">
        <v>740000</v>
      </c>
      <c r="I17" s="63">
        <v>62000</v>
      </c>
      <c r="J17" s="64">
        <v>7</v>
      </c>
      <c r="K17" s="65">
        <v>40</v>
      </c>
      <c r="L17" s="64">
        <v>85</v>
      </c>
      <c r="M17" s="64">
        <v>0</v>
      </c>
      <c r="N17" s="64">
        <v>1</v>
      </c>
      <c r="O17" s="64">
        <v>0</v>
      </c>
      <c r="P17" s="64">
        <v>1</v>
      </c>
      <c r="Q17" s="65">
        <v>2</v>
      </c>
      <c r="R17" s="64">
        <v>1</v>
      </c>
      <c r="S17" s="64">
        <v>0</v>
      </c>
    </row>
    <row r="18" spans="1:19" s="69" customFormat="1" ht="39" customHeight="1">
      <c r="A18" s="134" t="s">
        <v>139</v>
      </c>
      <c r="B18" s="61">
        <v>6</v>
      </c>
      <c r="C18" s="61">
        <v>1453</v>
      </c>
      <c r="D18" s="61">
        <v>3589</v>
      </c>
      <c r="E18" s="61">
        <v>591</v>
      </c>
      <c r="F18" s="61">
        <v>4</v>
      </c>
      <c r="G18" s="62">
        <f t="shared" si="0"/>
        <v>802000</v>
      </c>
      <c r="H18" s="63">
        <v>740000</v>
      </c>
      <c r="I18" s="63">
        <v>62000</v>
      </c>
      <c r="J18" s="64">
        <v>7</v>
      </c>
      <c r="K18" s="65">
        <v>40</v>
      </c>
      <c r="L18" s="64">
        <v>85</v>
      </c>
      <c r="M18" s="64">
        <v>0</v>
      </c>
      <c r="N18" s="64">
        <v>1</v>
      </c>
      <c r="O18" s="64">
        <v>0</v>
      </c>
      <c r="P18" s="64">
        <v>1</v>
      </c>
      <c r="Q18" s="65">
        <v>2</v>
      </c>
      <c r="R18" s="64">
        <v>1</v>
      </c>
      <c r="S18" s="64">
        <v>0</v>
      </c>
    </row>
    <row r="19" spans="1:19" s="69" customFormat="1" ht="39" customHeight="1">
      <c r="A19" s="134" t="s">
        <v>140</v>
      </c>
      <c r="B19" s="61">
        <v>6</v>
      </c>
      <c r="C19" s="61">
        <v>1558</v>
      </c>
      <c r="D19" s="61">
        <v>3954</v>
      </c>
      <c r="E19" s="61">
        <v>643</v>
      </c>
      <c r="F19" s="61">
        <v>3</v>
      </c>
      <c r="G19" s="62">
        <v>2966831</v>
      </c>
      <c r="H19" s="63">
        <v>2328040</v>
      </c>
      <c r="I19" s="63">
        <v>78037</v>
      </c>
      <c r="J19" s="64">
        <v>6</v>
      </c>
      <c r="K19" s="65">
        <v>40</v>
      </c>
      <c r="L19" s="64">
        <v>85</v>
      </c>
      <c r="M19" s="64">
        <v>0</v>
      </c>
      <c r="N19" s="64">
        <v>1</v>
      </c>
      <c r="O19" s="64">
        <v>0</v>
      </c>
      <c r="P19" s="64">
        <v>1</v>
      </c>
      <c r="Q19" s="65">
        <v>2</v>
      </c>
      <c r="R19" s="64">
        <v>1</v>
      </c>
      <c r="S19" s="64">
        <v>0</v>
      </c>
    </row>
    <row r="20" spans="1:19" s="69" customFormat="1" ht="39" customHeight="1">
      <c r="A20" s="134" t="s">
        <v>141</v>
      </c>
      <c r="B20" s="61">
        <v>6</v>
      </c>
      <c r="C20" s="61">
        <v>1558</v>
      </c>
      <c r="D20" s="61">
        <v>3954</v>
      </c>
      <c r="E20" s="61">
        <v>643</v>
      </c>
      <c r="F20" s="61">
        <v>3</v>
      </c>
      <c r="G20" s="62">
        <v>1905990</v>
      </c>
      <c r="H20" s="63">
        <v>1798000</v>
      </c>
      <c r="I20" s="63">
        <v>107990</v>
      </c>
      <c r="J20" s="64">
        <v>6</v>
      </c>
      <c r="K20" s="65">
        <v>0</v>
      </c>
      <c r="L20" s="64">
        <v>18</v>
      </c>
      <c r="M20" s="64">
        <v>0</v>
      </c>
      <c r="N20" s="64">
        <v>1</v>
      </c>
      <c r="O20" s="64">
        <v>0</v>
      </c>
      <c r="P20" s="64">
        <v>1</v>
      </c>
      <c r="Q20" s="65">
        <v>2</v>
      </c>
      <c r="R20" s="64">
        <v>1</v>
      </c>
      <c r="S20" s="64">
        <v>0</v>
      </c>
    </row>
    <row r="21" spans="1:19" s="69" customFormat="1" ht="39" customHeight="1">
      <c r="A21" s="134" t="s">
        <v>297</v>
      </c>
      <c r="B21" s="61">
        <v>6</v>
      </c>
      <c r="C21" s="61">
        <v>1441</v>
      </c>
      <c r="D21" s="61">
        <v>3526</v>
      </c>
      <c r="E21" s="61">
        <v>602</v>
      </c>
      <c r="F21" s="61">
        <v>2</v>
      </c>
      <c r="G21" s="62">
        <v>3106002</v>
      </c>
      <c r="H21" s="63">
        <v>2637170</v>
      </c>
      <c r="I21" s="63">
        <v>468832</v>
      </c>
      <c r="J21" s="64">
        <v>5</v>
      </c>
      <c r="K21" s="65">
        <v>5</v>
      </c>
      <c r="L21" s="64">
        <v>18</v>
      </c>
      <c r="M21" s="64">
        <v>1</v>
      </c>
      <c r="N21" s="64">
        <v>0</v>
      </c>
      <c r="O21" s="64">
        <v>3</v>
      </c>
      <c r="P21" s="64">
        <v>0</v>
      </c>
      <c r="Q21" s="65">
        <v>1</v>
      </c>
      <c r="R21" s="64">
        <v>0</v>
      </c>
      <c r="S21" s="64">
        <v>0</v>
      </c>
    </row>
    <row r="22" spans="1:19" ht="30.75" customHeight="1">
      <c r="A22" s="168" t="s">
        <v>298</v>
      </c>
      <c r="B22" s="166">
        <v>6</v>
      </c>
      <c r="C22" s="167">
        <v>1423</v>
      </c>
      <c r="D22" s="167">
        <v>3499</v>
      </c>
      <c r="E22" s="167">
        <v>598</v>
      </c>
      <c r="F22" s="169">
        <v>3</v>
      </c>
      <c r="G22" s="171">
        <v>3515218</v>
      </c>
      <c r="H22" s="171">
        <v>2826970</v>
      </c>
      <c r="I22" s="171">
        <v>688248</v>
      </c>
      <c r="J22" s="170">
        <v>7</v>
      </c>
      <c r="K22" s="45">
        <v>0</v>
      </c>
      <c r="L22" s="45">
        <v>18</v>
      </c>
      <c r="M22" s="45">
        <v>1</v>
      </c>
      <c r="N22" s="45">
        <v>0</v>
      </c>
      <c r="O22" s="45">
        <v>2</v>
      </c>
      <c r="P22" s="45">
        <v>1</v>
      </c>
      <c r="Q22" s="45">
        <v>1</v>
      </c>
      <c r="R22" s="45">
        <v>2</v>
      </c>
      <c r="S22" s="45">
        <v>0</v>
      </c>
    </row>
    <row r="23" spans="1:19" ht="28.5">
      <c r="A23" s="178" t="s">
        <v>304</v>
      </c>
      <c r="B23" s="177">
        <v>6</v>
      </c>
      <c r="C23" s="181">
        <v>1422</v>
      </c>
      <c r="D23" s="181">
        <v>3489</v>
      </c>
      <c r="E23" s="179" t="s">
        <v>305</v>
      </c>
      <c r="F23" s="179">
        <v>3</v>
      </c>
      <c r="G23" s="180">
        <v>3142148</v>
      </c>
      <c r="H23" s="180">
        <v>2589545</v>
      </c>
      <c r="I23" s="176">
        <v>552603</v>
      </c>
      <c r="J23" s="176">
        <v>7</v>
      </c>
      <c r="K23" s="176">
        <f>-L23</f>
        <v>-18</v>
      </c>
      <c r="L23" s="176">
        <v>18</v>
      </c>
      <c r="M23" s="176">
        <v>1</v>
      </c>
      <c r="N23" s="176">
        <v>0</v>
      </c>
      <c r="O23" s="176">
        <v>2</v>
      </c>
      <c r="P23" s="176">
        <v>1</v>
      </c>
      <c r="Q23" s="176">
        <v>1</v>
      </c>
      <c r="R23" s="176">
        <v>2</v>
      </c>
      <c r="S23" s="176">
        <f>-U23</f>
        <v>0</v>
      </c>
    </row>
    <row r="24" spans="1:19" ht="28.5">
      <c r="A24" s="178" t="s">
        <v>323</v>
      </c>
      <c r="B24" s="177">
        <v>6</v>
      </c>
      <c r="C24" s="181">
        <v>1438</v>
      </c>
      <c r="D24" s="181">
        <v>3437</v>
      </c>
      <c r="E24" s="179" t="s">
        <v>324</v>
      </c>
      <c r="F24" s="179">
        <v>3</v>
      </c>
      <c r="G24" s="172">
        <v>2805465</v>
      </c>
      <c r="H24" s="172">
        <v>2375811</v>
      </c>
      <c r="I24" s="172">
        <v>429654</v>
      </c>
      <c r="J24" s="176">
        <v>7</v>
      </c>
      <c r="K24" s="45">
        <v>0</v>
      </c>
      <c r="L24" s="176">
        <v>18</v>
      </c>
      <c r="M24" s="45">
        <v>0</v>
      </c>
      <c r="N24" s="176">
        <v>0</v>
      </c>
      <c r="O24" s="176">
        <v>2</v>
      </c>
      <c r="P24" s="176">
        <v>1</v>
      </c>
      <c r="Q24" s="176">
        <v>2</v>
      </c>
      <c r="R24" s="176">
        <f>-T24</f>
        <v>0</v>
      </c>
      <c r="S24" s="176">
        <f>-U24</f>
        <v>0</v>
      </c>
    </row>
    <row r="25" spans="1:19" ht="28.5">
      <c r="A25" s="168" t="s">
        <v>332</v>
      </c>
      <c r="B25" s="166">
        <v>6</v>
      </c>
      <c r="C25" s="188" t="s">
        <v>333</v>
      </c>
      <c r="D25" s="188" t="s">
        <v>334</v>
      </c>
      <c r="E25" s="188">
        <v>699</v>
      </c>
      <c r="F25" s="188">
        <v>3</v>
      </c>
      <c r="G25" s="187">
        <v>2167184</v>
      </c>
      <c r="H25" s="187">
        <v>1804597</v>
      </c>
      <c r="I25" s="187">
        <v>362587</v>
      </c>
      <c r="J25" s="187">
        <v>7</v>
      </c>
      <c r="K25" s="187"/>
      <c r="L25" s="187">
        <v>18</v>
      </c>
      <c r="M25" s="187">
        <v>0</v>
      </c>
      <c r="N25" s="186">
        <v>0</v>
      </c>
      <c r="O25" s="187">
        <v>2</v>
      </c>
      <c r="P25" s="187">
        <v>1</v>
      </c>
      <c r="Q25" s="187">
        <v>1</v>
      </c>
      <c r="R25" s="187">
        <v>1</v>
      </c>
      <c r="S25" s="186">
        <f>-U25</f>
        <v>0</v>
      </c>
    </row>
  </sheetData>
  <sheetProtection selectLockedCells="1" selectUnlockedCells="1"/>
  <mergeCells count="12">
    <mergeCell ref="D4:D5"/>
    <mergeCell ref="K2:S2"/>
    <mergeCell ref="E4:E5"/>
    <mergeCell ref="F4:F5"/>
    <mergeCell ref="G4:I4"/>
    <mergeCell ref="J4:S4"/>
    <mergeCell ref="A1:B1"/>
    <mergeCell ref="R1:S1"/>
    <mergeCell ref="A2:I2"/>
    <mergeCell ref="A4:A5"/>
    <mergeCell ref="B4:B5"/>
    <mergeCell ref="C4:C5"/>
  </mergeCells>
  <printOptions horizontalCentered="1"/>
  <pageMargins left="0.5118110236220472" right="0.5118110236220472" top="0.5511811023622047" bottom="0.551181102362204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2"/>
  <sheetViews>
    <sheetView zoomScale="83" zoomScaleNormal="83" zoomScalePageLayoutView="0" workbookViewId="0" topLeftCell="A1">
      <pane ySplit="10" topLeftCell="A19" activePane="bottomLeft" state="frozen"/>
      <selection pane="topLeft" activeCell="A1" sqref="A1"/>
      <selection pane="bottomLeft" activeCell="X22" sqref="X22"/>
    </sheetView>
  </sheetViews>
  <sheetFormatPr defaultColWidth="9.00390625" defaultRowHeight="16.5"/>
  <cols>
    <col min="1" max="1" width="11.00390625" style="0" customWidth="1"/>
    <col min="2" max="7" width="13.75390625" style="0" customWidth="1"/>
    <col min="8" max="10" width="15.25390625" style="0" customWidth="1"/>
    <col min="11" max="11" width="13.75390625" style="0" customWidth="1"/>
    <col min="12" max="12" width="10.625" style="0" customWidth="1"/>
    <col min="13" max="13" width="9.875" style="0" customWidth="1"/>
    <col min="14" max="23" width="13.75390625" style="0" customWidth="1"/>
  </cols>
  <sheetData>
    <row r="1" spans="1:23" ht="16.5">
      <c r="A1" s="70" t="s">
        <v>142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71" t="s">
        <v>143</v>
      </c>
      <c r="W1" s="7"/>
    </row>
    <row r="2" spans="1:24" ht="42.75" customHeight="1">
      <c r="A2" s="246" t="s">
        <v>144</v>
      </c>
      <c r="B2" s="246"/>
      <c r="C2" s="246"/>
      <c r="D2" s="246"/>
      <c r="E2" s="246"/>
      <c r="F2" s="246"/>
      <c r="G2" s="247" t="s">
        <v>145</v>
      </c>
      <c r="H2" s="247"/>
      <c r="I2" s="247"/>
      <c r="J2" s="247"/>
      <c r="K2" s="247"/>
      <c r="L2" s="247"/>
      <c r="M2" s="246" t="s">
        <v>144</v>
      </c>
      <c r="N2" s="246"/>
      <c r="O2" s="246"/>
      <c r="P2" s="246"/>
      <c r="Q2" s="246"/>
      <c r="R2" s="246"/>
      <c r="S2" s="247" t="s">
        <v>145</v>
      </c>
      <c r="T2" s="247"/>
      <c r="U2" s="247"/>
      <c r="V2" s="247"/>
      <c r="W2" s="247"/>
      <c r="X2" s="247"/>
    </row>
    <row r="3" spans="1:23" ht="12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73"/>
    </row>
    <row r="4" spans="1:23" ht="16.5" customHeight="1">
      <c r="A4" s="212" t="s">
        <v>146</v>
      </c>
      <c r="B4" s="253" t="s">
        <v>147</v>
      </c>
      <c r="C4" s="249" t="s">
        <v>148</v>
      </c>
      <c r="D4" s="248" t="s">
        <v>149</v>
      </c>
      <c r="E4" s="248" t="s">
        <v>150</v>
      </c>
      <c r="F4" s="253" t="s">
        <v>151</v>
      </c>
      <c r="G4" s="245" t="s">
        <v>152</v>
      </c>
      <c r="H4" s="251" t="s">
        <v>153</v>
      </c>
      <c r="I4" s="251"/>
      <c r="J4" s="252"/>
      <c r="K4" s="254" t="s">
        <v>154</v>
      </c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75"/>
      <c r="W4" s="76"/>
    </row>
    <row r="5" spans="1:23" ht="16.5">
      <c r="A5" s="212"/>
      <c r="B5" s="253"/>
      <c r="C5" s="249"/>
      <c r="D5" s="248"/>
      <c r="E5" s="248"/>
      <c r="F5" s="253"/>
      <c r="G5" s="245"/>
      <c r="H5" s="251"/>
      <c r="I5" s="251"/>
      <c r="J5" s="252"/>
      <c r="K5" s="254" t="s">
        <v>155</v>
      </c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75"/>
      <c r="W5" s="76"/>
    </row>
    <row r="6" spans="1:23" ht="16.5" customHeight="1">
      <c r="A6" s="212"/>
      <c r="B6" s="253"/>
      <c r="C6" s="249"/>
      <c r="D6" s="248"/>
      <c r="E6" s="248"/>
      <c r="F6" s="253"/>
      <c r="G6" s="245"/>
      <c r="H6" s="251" t="s">
        <v>156</v>
      </c>
      <c r="I6" s="251"/>
      <c r="J6" s="252"/>
      <c r="K6" s="255" t="s">
        <v>157</v>
      </c>
      <c r="L6" s="245" t="s">
        <v>272</v>
      </c>
      <c r="M6" s="245" t="s">
        <v>158</v>
      </c>
      <c r="N6" s="245" t="s">
        <v>159</v>
      </c>
      <c r="O6" s="245" t="s">
        <v>160</v>
      </c>
      <c r="P6" s="245" t="s">
        <v>161</v>
      </c>
      <c r="Q6" s="245" t="s">
        <v>162</v>
      </c>
      <c r="R6" s="245"/>
      <c r="S6" s="245" t="s">
        <v>163</v>
      </c>
      <c r="T6" s="245" t="s">
        <v>164</v>
      </c>
      <c r="U6" s="245" t="s">
        <v>165</v>
      </c>
      <c r="V6" s="256" t="s">
        <v>166</v>
      </c>
      <c r="W6" s="256"/>
    </row>
    <row r="7" spans="1:23" ht="16.5" customHeight="1">
      <c r="A7" s="212"/>
      <c r="B7" s="253"/>
      <c r="C7" s="249" t="s">
        <v>167</v>
      </c>
      <c r="D7" s="248"/>
      <c r="E7" s="248"/>
      <c r="F7" s="253"/>
      <c r="G7" s="245"/>
      <c r="H7" s="249" t="s">
        <v>27</v>
      </c>
      <c r="I7" s="248" t="s">
        <v>168</v>
      </c>
      <c r="J7" s="257" t="s">
        <v>169</v>
      </c>
      <c r="K7" s="25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56"/>
      <c r="W7" s="256"/>
    </row>
    <row r="8" spans="1:23" ht="16.5">
      <c r="A8" s="212"/>
      <c r="B8" s="253"/>
      <c r="C8" s="249"/>
      <c r="D8" s="248"/>
      <c r="E8" s="248"/>
      <c r="F8" s="253"/>
      <c r="G8" s="245"/>
      <c r="H8" s="249"/>
      <c r="I8" s="248"/>
      <c r="J8" s="257"/>
      <c r="K8" s="25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56"/>
      <c r="W8" s="256"/>
    </row>
    <row r="9" spans="1:23" ht="24.75" customHeight="1">
      <c r="A9" s="212"/>
      <c r="B9" s="74" t="s">
        <v>170</v>
      </c>
      <c r="C9" s="74" t="s">
        <v>171</v>
      </c>
      <c r="D9" s="74" t="s">
        <v>172</v>
      </c>
      <c r="E9" s="74" t="s">
        <v>172</v>
      </c>
      <c r="F9" s="74" t="s">
        <v>172</v>
      </c>
      <c r="G9" s="245"/>
      <c r="H9" s="249"/>
      <c r="I9" s="248"/>
      <c r="J9" s="257"/>
      <c r="K9" s="25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56"/>
      <c r="W9" s="256"/>
    </row>
    <row r="10" spans="1:23" ht="120" customHeight="1">
      <c r="A10" s="212"/>
      <c r="B10" s="77" t="s">
        <v>173</v>
      </c>
      <c r="C10" s="77" t="s">
        <v>174</v>
      </c>
      <c r="D10" s="77" t="s">
        <v>175</v>
      </c>
      <c r="E10" s="77" t="s">
        <v>176</v>
      </c>
      <c r="F10" s="77" t="s">
        <v>177</v>
      </c>
      <c r="G10" s="77" t="s">
        <v>178</v>
      </c>
      <c r="H10" s="78" t="s">
        <v>179</v>
      </c>
      <c r="I10" s="79" t="s">
        <v>180</v>
      </c>
      <c r="J10" s="147" t="s">
        <v>181</v>
      </c>
      <c r="K10" s="80" t="s">
        <v>182</v>
      </c>
      <c r="L10" s="77" t="s">
        <v>270</v>
      </c>
      <c r="M10" s="77" t="s">
        <v>183</v>
      </c>
      <c r="N10" s="81" t="s">
        <v>184</v>
      </c>
      <c r="O10" s="81" t="s">
        <v>185</v>
      </c>
      <c r="P10" s="77" t="s">
        <v>186</v>
      </c>
      <c r="Q10" s="77" t="s">
        <v>187</v>
      </c>
      <c r="R10" s="77" t="s">
        <v>188</v>
      </c>
      <c r="S10" s="77" t="s">
        <v>189</v>
      </c>
      <c r="T10" s="77" t="s">
        <v>190</v>
      </c>
      <c r="U10" s="77" t="s">
        <v>191</v>
      </c>
      <c r="V10" s="82" t="s">
        <v>192</v>
      </c>
      <c r="W10" s="83" t="s">
        <v>193</v>
      </c>
    </row>
    <row r="11" spans="1:23" ht="36" customHeight="1">
      <c r="A11" s="84" t="s">
        <v>135</v>
      </c>
      <c r="B11" s="85">
        <v>6</v>
      </c>
      <c r="C11" s="85">
        <v>1505</v>
      </c>
      <c r="D11" s="85">
        <v>3957</v>
      </c>
      <c r="E11" s="85">
        <v>0</v>
      </c>
      <c r="F11" s="85">
        <v>607</v>
      </c>
      <c r="G11" s="85">
        <v>4</v>
      </c>
      <c r="H11" s="85">
        <f>I11+J11</f>
        <v>765000</v>
      </c>
      <c r="I11" s="85">
        <v>700000</v>
      </c>
      <c r="J11" s="85">
        <v>65000</v>
      </c>
      <c r="K11" s="85">
        <v>7</v>
      </c>
      <c r="L11" s="85">
        <v>45</v>
      </c>
      <c r="M11" s="85">
        <v>120</v>
      </c>
      <c r="N11" s="85">
        <v>0</v>
      </c>
      <c r="O11" s="85">
        <v>1</v>
      </c>
      <c r="P11" s="85">
        <v>1</v>
      </c>
      <c r="Q11" s="85">
        <v>1</v>
      </c>
      <c r="R11" s="85">
        <v>0</v>
      </c>
      <c r="S11" s="85">
        <v>2</v>
      </c>
      <c r="T11" s="85">
        <v>1</v>
      </c>
      <c r="U11" s="85">
        <v>0</v>
      </c>
      <c r="V11" s="85">
        <v>0</v>
      </c>
      <c r="W11" s="85">
        <v>0</v>
      </c>
    </row>
    <row r="12" spans="1:23" ht="36" customHeight="1">
      <c r="A12" s="86" t="s">
        <v>136</v>
      </c>
      <c r="B12" s="87">
        <v>6</v>
      </c>
      <c r="C12" s="87">
        <v>1375</v>
      </c>
      <c r="D12" s="87">
        <v>3982</v>
      </c>
      <c r="E12" s="87">
        <v>74</v>
      </c>
      <c r="F12" s="87">
        <v>606</v>
      </c>
      <c r="G12" s="87">
        <v>3</v>
      </c>
      <c r="H12" s="87">
        <f>I12+J12</f>
        <v>658425</v>
      </c>
      <c r="I12" s="87">
        <v>632256</v>
      </c>
      <c r="J12" s="87">
        <v>26169</v>
      </c>
      <c r="K12" s="87">
        <v>6</v>
      </c>
      <c r="L12" s="87">
        <v>112</v>
      </c>
      <c r="M12" s="87">
        <v>300</v>
      </c>
      <c r="N12" s="87">
        <v>0</v>
      </c>
      <c r="O12" s="87">
        <v>1</v>
      </c>
      <c r="P12" s="87">
        <v>1</v>
      </c>
      <c r="Q12" s="87">
        <v>0</v>
      </c>
      <c r="R12" s="87">
        <v>26</v>
      </c>
      <c r="S12" s="87">
        <v>3</v>
      </c>
      <c r="T12" s="87">
        <v>0</v>
      </c>
      <c r="U12" s="87">
        <v>0</v>
      </c>
      <c r="V12" s="87">
        <v>50</v>
      </c>
      <c r="W12" s="87">
        <v>0</v>
      </c>
    </row>
    <row r="13" spans="1:24" ht="36" customHeight="1">
      <c r="A13" s="86" t="s">
        <v>137</v>
      </c>
      <c r="B13" s="87">
        <v>6</v>
      </c>
      <c r="C13" s="87">
        <v>1363</v>
      </c>
      <c r="D13" s="87">
        <v>3926</v>
      </c>
      <c r="E13" s="87">
        <v>64</v>
      </c>
      <c r="F13" s="87">
        <v>616</v>
      </c>
      <c r="G13" s="87">
        <v>3</v>
      </c>
      <c r="H13" s="87">
        <f>I13+J13</f>
        <v>1487783</v>
      </c>
      <c r="I13" s="87">
        <v>1409746</v>
      </c>
      <c r="J13" s="87">
        <v>78037</v>
      </c>
      <c r="K13" s="87">
        <v>7</v>
      </c>
      <c r="L13" s="87">
        <v>234</v>
      </c>
      <c r="M13" s="87">
        <v>81</v>
      </c>
      <c r="N13" s="87">
        <v>0</v>
      </c>
      <c r="O13" s="87">
        <v>1</v>
      </c>
      <c r="P13" s="87">
        <v>2</v>
      </c>
      <c r="Q13" s="87">
        <v>3</v>
      </c>
      <c r="R13" s="87">
        <v>135</v>
      </c>
      <c r="S13" s="87">
        <v>0</v>
      </c>
      <c r="T13" s="87">
        <v>0</v>
      </c>
      <c r="U13" s="87">
        <v>0</v>
      </c>
      <c r="V13" s="87">
        <v>510</v>
      </c>
      <c r="W13" s="87" t="s">
        <v>194</v>
      </c>
      <c r="X13" s="88"/>
    </row>
    <row r="14" spans="1:24" ht="36" customHeight="1">
      <c r="A14" s="127" t="s">
        <v>138</v>
      </c>
      <c r="B14" s="87">
        <v>6</v>
      </c>
      <c r="C14" s="87">
        <v>1363</v>
      </c>
      <c r="D14" s="87">
        <v>3926</v>
      </c>
      <c r="E14" s="87">
        <v>64</v>
      </c>
      <c r="F14" s="87">
        <v>616</v>
      </c>
      <c r="G14" s="87">
        <v>3</v>
      </c>
      <c r="H14" s="87">
        <f>I14+J14</f>
        <v>1487783</v>
      </c>
      <c r="I14" s="87">
        <v>1409746</v>
      </c>
      <c r="J14" s="87">
        <v>78037</v>
      </c>
      <c r="K14" s="87">
        <v>7</v>
      </c>
      <c r="L14" s="87">
        <v>234</v>
      </c>
      <c r="M14" s="87">
        <v>81</v>
      </c>
      <c r="N14" s="87">
        <v>0</v>
      </c>
      <c r="O14" s="87">
        <v>1</v>
      </c>
      <c r="P14" s="87">
        <v>2</v>
      </c>
      <c r="Q14" s="87">
        <v>3</v>
      </c>
      <c r="R14" s="87">
        <v>135</v>
      </c>
      <c r="S14" s="87">
        <v>0</v>
      </c>
      <c r="T14" s="87">
        <v>0</v>
      </c>
      <c r="U14" s="87">
        <v>0</v>
      </c>
      <c r="V14" s="87">
        <v>510</v>
      </c>
      <c r="W14" s="87" t="s">
        <v>194</v>
      </c>
      <c r="X14" s="88"/>
    </row>
    <row r="15" spans="1:24" ht="36" customHeight="1">
      <c r="A15" s="127" t="s">
        <v>139</v>
      </c>
      <c r="B15" s="87">
        <v>6</v>
      </c>
      <c r="C15" s="87">
        <v>1453</v>
      </c>
      <c r="D15" s="87">
        <v>3589</v>
      </c>
      <c r="E15" s="87">
        <v>64</v>
      </c>
      <c r="F15" s="87">
        <v>616</v>
      </c>
      <c r="G15" s="87">
        <v>3</v>
      </c>
      <c r="H15" s="87">
        <f>I15+J15</f>
        <v>1487783</v>
      </c>
      <c r="I15" s="87">
        <v>1409746</v>
      </c>
      <c r="J15" s="87">
        <v>78037</v>
      </c>
      <c r="K15" s="87">
        <v>7</v>
      </c>
      <c r="L15" s="87">
        <v>234</v>
      </c>
      <c r="M15" s="87">
        <v>81</v>
      </c>
      <c r="N15" s="87">
        <v>0</v>
      </c>
      <c r="O15" s="87">
        <v>1</v>
      </c>
      <c r="P15" s="87">
        <v>2</v>
      </c>
      <c r="Q15" s="87">
        <v>3</v>
      </c>
      <c r="R15" s="87">
        <v>135</v>
      </c>
      <c r="S15" s="87">
        <v>0</v>
      </c>
      <c r="T15" s="87">
        <v>0</v>
      </c>
      <c r="U15" s="87">
        <v>0</v>
      </c>
      <c r="V15" s="87">
        <v>510</v>
      </c>
      <c r="W15" s="87" t="s">
        <v>194</v>
      </c>
      <c r="X15" s="88"/>
    </row>
    <row r="16" spans="1:24" ht="36" customHeight="1">
      <c r="A16" s="127" t="s">
        <v>140</v>
      </c>
      <c r="B16" s="87">
        <v>6</v>
      </c>
      <c r="C16" s="87">
        <v>1558</v>
      </c>
      <c r="D16" s="87">
        <v>3954</v>
      </c>
      <c r="E16" s="87">
        <v>65</v>
      </c>
      <c r="F16" s="87">
        <v>643</v>
      </c>
      <c r="G16" s="87">
        <v>3</v>
      </c>
      <c r="H16" s="87">
        <v>2966831</v>
      </c>
      <c r="I16" s="87">
        <v>2328040</v>
      </c>
      <c r="J16" s="87">
        <v>78037</v>
      </c>
      <c r="K16" s="87">
        <v>6</v>
      </c>
      <c r="L16" s="87">
        <v>16</v>
      </c>
      <c r="M16" s="87">
        <v>2</v>
      </c>
      <c r="N16" s="87">
        <v>0</v>
      </c>
      <c r="O16" s="87">
        <v>1</v>
      </c>
      <c r="P16" s="87">
        <v>2</v>
      </c>
      <c r="Q16" s="87">
        <v>3</v>
      </c>
      <c r="R16" s="87">
        <v>133</v>
      </c>
      <c r="S16" s="87">
        <v>0</v>
      </c>
      <c r="T16" s="87">
        <v>0</v>
      </c>
      <c r="U16" s="87">
        <v>0</v>
      </c>
      <c r="V16" s="87">
        <v>510</v>
      </c>
      <c r="W16" s="87" t="s">
        <v>194</v>
      </c>
      <c r="X16" s="88"/>
    </row>
    <row r="17" spans="1:24" ht="36" customHeight="1">
      <c r="A17" s="127" t="s">
        <v>141</v>
      </c>
      <c r="B17" s="87">
        <v>6</v>
      </c>
      <c r="C17" s="87">
        <v>1453</v>
      </c>
      <c r="D17" s="87">
        <v>3515</v>
      </c>
      <c r="E17" s="87">
        <v>65</v>
      </c>
      <c r="F17" s="87">
        <v>643</v>
      </c>
      <c r="G17" s="87">
        <v>3</v>
      </c>
      <c r="H17" s="87">
        <v>1905990</v>
      </c>
      <c r="I17" s="87">
        <v>1798000</v>
      </c>
      <c r="J17" s="87">
        <v>107990</v>
      </c>
      <c r="K17" s="87">
        <v>6</v>
      </c>
      <c r="L17" s="87">
        <v>0</v>
      </c>
      <c r="M17" s="87">
        <v>18</v>
      </c>
      <c r="N17" s="87">
        <v>0</v>
      </c>
      <c r="O17" s="87">
        <v>1</v>
      </c>
      <c r="P17" s="87">
        <v>2</v>
      </c>
      <c r="Q17" s="87">
        <v>3</v>
      </c>
      <c r="R17" s="87">
        <v>133</v>
      </c>
      <c r="S17" s="87">
        <v>0</v>
      </c>
      <c r="T17" s="87">
        <v>0</v>
      </c>
      <c r="U17" s="87">
        <v>0</v>
      </c>
      <c r="V17" s="87">
        <v>510</v>
      </c>
      <c r="W17" s="87" t="s">
        <v>194</v>
      </c>
      <c r="X17" s="88"/>
    </row>
    <row r="18" spans="1:24" ht="36" customHeight="1">
      <c r="A18" s="127" t="s">
        <v>299</v>
      </c>
      <c r="B18" s="87">
        <v>6</v>
      </c>
      <c r="C18" s="87">
        <v>1441</v>
      </c>
      <c r="D18" s="87">
        <v>3526</v>
      </c>
      <c r="E18" s="87">
        <v>71</v>
      </c>
      <c r="F18" s="87">
        <v>602</v>
      </c>
      <c r="G18" s="87">
        <v>3</v>
      </c>
      <c r="H18" s="87">
        <v>3106002</v>
      </c>
      <c r="I18" s="87">
        <v>2637170</v>
      </c>
      <c r="J18" s="87">
        <v>468832</v>
      </c>
      <c r="K18" s="87">
        <v>5</v>
      </c>
      <c r="L18" s="87">
        <v>5</v>
      </c>
      <c r="M18" s="87">
        <v>18</v>
      </c>
      <c r="N18" s="87">
        <v>1</v>
      </c>
      <c r="O18" s="87">
        <v>0</v>
      </c>
      <c r="P18" s="87">
        <v>3</v>
      </c>
      <c r="Q18" s="87">
        <v>0</v>
      </c>
      <c r="R18" s="87">
        <v>19</v>
      </c>
      <c r="S18" s="87">
        <v>1</v>
      </c>
      <c r="T18" s="87">
        <v>0</v>
      </c>
      <c r="U18" s="87">
        <v>0</v>
      </c>
      <c r="V18" s="87">
        <v>0</v>
      </c>
      <c r="W18" s="87">
        <v>0</v>
      </c>
      <c r="X18" s="88"/>
    </row>
    <row r="19" spans="1:23" ht="29.25" customHeight="1">
      <c r="A19" s="173" t="s">
        <v>300</v>
      </c>
      <c r="B19" s="172">
        <v>6</v>
      </c>
      <c r="C19" s="172">
        <v>1423</v>
      </c>
      <c r="D19" s="172">
        <v>3499</v>
      </c>
      <c r="E19" s="172">
        <v>68</v>
      </c>
      <c r="F19" s="172">
        <v>598</v>
      </c>
      <c r="G19" s="172">
        <v>3</v>
      </c>
      <c r="H19" s="172">
        <v>3515218</v>
      </c>
      <c r="I19" s="172">
        <v>2826970</v>
      </c>
      <c r="J19" s="172">
        <v>688248</v>
      </c>
      <c r="K19" s="172">
        <v>7</v>
      </c>
      <c r="L19" s="172">
        <v>0</v>
      </c>
      <c r="M19" s="172">
        <v>18</v>
      </c>
      <c r="N19" s="172">
        <v>1</v>
      </c>
      <c r="O19" s="172">
        <v>0</v>
      </c>
      <c r="P19" s="172">
        <v>2</v>
      </c>
      <c r="Q19" s="172">
        <v>1</v>
      </c>
      <c r="R19" s="172">
        <v>30</v>
      </c>
      <c r="S19" s="172">
        <v>0</v>
      </c>
      <c r="T19" s="172">
        <v>2</v>
      </c>
      <c r="U19" s="172">
        <v>0</v>
      </c>
      <c r="V19" s="172">
        <v>300</v>
      </c>
      <c r="W19" s="172">
        <v>300</v>
      </c>
    </row>
    <row r="20" spans="1:23" ht="29.25" customHeight="1">
      <c r="A20" s="144" t="s">
        <v>307</v>
      </c>
      <c r="B20" s="172">
        <v>6</v>
      </c>
      <c r="C20" s="172">
        <v>1422</v>
      </c>
      <c r="D20" s="183">
        <v>3489</v>
      </c>
      <c r="E20" s="172">
        <v>65</v>
      </c>
      <c r="F20">
        <v>578</v>
      </c>
      <c r="G20" s="172">
        <v>3</v>
      </c>
      <c r="H20" s="172">
        <v>3142148</v>
      </c>
      <c r="I20" s="172">
        <v>2589545</v>
      </c>
      <c r="J20" s="172">
        <v>552603</v>
      </c>
      <c r="K20" s="172">
        <v>7</v>
      </c>
      <c r="L20" s="182" t="s">
        <v>306</v>
      </c>
      <c r="M20" s="172">
        <v>18</v>
      </c>
      <c r="N20" s="172">
        <v>1</v>
      </c>
      <c r="O20" s="182" t="s">
        <v>306</v>
      </c>
      <c r="P20" s="172">
        <v>2</v>
      </c>
      <c r="Q20" s="172">
        <v>1</v>
      </c>
      <c r="R20" s="172">
        <v>38</v>
      </c>
      <c r="S20" s="182" t="s">
        <v>306</v>
      </c>
      <c r="T20" s="172">
        <v>2</v>
      </c>
      <c r="U20" s="182" t="s">
        <v>306</v>
      </c>
      <c r="V20" s="172">
        <v>370</v>
      </c>
      <c r="W20" s="182"/>
    </row>
    <row r="21" spans="1:23" ht="28.5">
      <c r="A21" s="173" t="s">
        <v>321</v>
      </c>
      <c r="B21" s="172">
        <v>6</v>
      </c>
      <c r="C21" s="172">
        <v>1438</v>
      </c>
      <c r="D21" s="172">
        <v>3437</v>
      </c>
      <c r="E21" s="172">
        <v>68</v>
      </c>
      <c r="F21" s="172">
        <v>595</v>
      </c>
      <c r="G21" s="172">
        <v>3</v>
      </c>
      <c r="H21" s="172">
        <v>2805465</v>
      </c>
      <c r="I21" s="172">
        <v>2375811</v>
      </c>
      <c r="J21" s="172">
        <v>429654</v>
      </c>
      <c r="K21" s="172">
        <v>7</v>
      </c>
      <c r="L21" s="172">
        <v>0</v>
      </c>
      <c r="M21" s="172">
        <v>18</v>
      </c>
      <c r="N21" s="172">
        <v>0</v>
      </c>
      <c r="O21" s="172">
        <v>0</v>
      </c>
      <c r="P21" s="172">
        <v>2</v>
      </c>
      <c r="Q21" s="172">
        <v>1</v>
      </c>
      <c r="R21" s="172">
        <v>26</v>
      </c>
      <c r="S21" s="184">
        <v>2</v>
      </c>
      <c r="T21" s="182" t="s">
        <v>306</v>
      </c>
      <c r="U21" s="172">
        <v>12</v>
      </c>
      <c r="V21" s="172">
        <v>1348</v>
      </c>
      <c r="W21" s="172">
        <v>4900</v>
      </c>
    </row>
    <row r="22" spans="1:23" ht="28.5">
      <c r="A22" s="173" t="s">
        <v>335</v>
      </c>
      <c r="B22" s="172">
        <v>6</v>
      </c>
      <c r="C22" s="172">
        <v>1450</v>
      </c>
      <c r="D22" s="172">
        <v>3472</v>
      </c>
      <c r="E22" s="172">
        <v>66</v>
      </c>
      <c r="F22" s="172">
        <v>699</v>
      </c>
      <c r="G22" s="172">
        <v>3</v>
      </c>
      <c r="H22" s="172">
        <v>2167184</v>
      </c>
      <c r="I22" s="172">
        <v>1804597</v>
      </c>
      <c r="J22" s="172">
        <v>362587</v>
      </c>
      <c r="K22" s="172">
        <v>7</v>
      </c>
      <c r="L22" s="172">
        <v>0</v>
      </c>
      <c r="M22" s="172">
        <v>18</v>
      </c>
      <c r="N22" s="172">
        <v>0</v>
      </c>
      <c r="O22" s="172">
        <v>0</v>
      </c>
      <c r="P22" s="172">
        <v>2</v>
      </c>
      <c r="Q22" s="172">
        <v>1</v>
      </c>
      <c r="R22" s="172">
        <v>35</v>
      </c>
      <c r="S22" s="172">
        <v>1</v>
      </c>
      <c r="T22" s="172">
        <v>1</v>
      </c>
      <c r="U22" s="182" t="s">
        <v>306</v>
      </c>
      <c r="V22" s="172">
        <v>1913</v>
      </c>
      <c r="W22" s="172">
        <v>5808</v>
      </c>
    </row>
  </sheetData>
  <sheetProtection selectLockedCells="1" selectUnlockedCells="1"/>
  <mergeCells count="31">
    <mergeCell ref="M6:M9"/>
    <mergeCell ref="A4:A10"/>
    <mergeCell ref="B4:B8"/>
    <mergeCell ref="C4:C6"/>
    <mergeCell ref="C7:C8"/>
    <mergeCell ref="G4:G9"/>
    <mergeCell ref="S6:S9"/>
    <mergeCell ref="O6:O9"/>
    <mergeCell ref="L6:L9"/>
    <mergeCell ref="K5:U5"/>
    <mergeCell ref="J7:J9"/>
    <mergeCell ref="S2:X2"/>
    <mergeCell ref="E4:E8"/>
    <mergeCell ref="F4:F8"/>
    <mergeCell ref="K4:U4"/>
    <mergeCell ref="K6:K9"/>
    <mergeCell ref="H6:J6"/>
    <mergeCell ref="V6:W9"/>
    <mergeCell ref="Q6:R9"/>
    <mergeCell ref="T6:T9"/>
    <mergeCell ref="U6:U9"/>
    <mergeCell ref="N6:N9"/>
    <mergeCell ref="A2:F2"/>
    <mergeCell ref="G2:L2"/>
    <mergeCell ref="I7:I9"/>
    <mergeCell ref="H7:H9"/>
    <mergeCell ref="D4:D8"/>
    <mergeCell ref="M2:R2"/>
    <mergeCell ref="L3:V3"/>
    <mergeCell ref="P6:P9"/>
    <mergeCell ref="H4:J5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0"/>
  <sheetViews>
    <sheetView zoomScale="90" zoomScaleNormal="90" zoomScalePageLayoutView="0" workbookViewId="0" topLeftCell="A7">
      <selection activeCell="G20" sqref="G20"/>
    </sheetView>
  </sheetViews>
  <sheetFormatPr defaultColWidth="9.00390625" defaultRowHeight="16.5"/>
  <cols>
    <col min="1" max="1" width="8.625" style="0" customWidth="1"/>
    <col min="2" max="2" width="10.625" style="0" customWidth="1"/>
    <col min="3" max="9" width="8.625" style="0" customWidth="1"/>
    <col min="10" max="21" width="7.875" style="0" customWidth="1"/>
    <col min="22" max="22" width="9.00390625" style="0" customWidth="1"/>
    <col min="23" max="38" width="9.875" style="0" customWidth="1"/>
  </cols>
  <sheetData>
    <row r="1" spans="1:38" ht="16.5">
      <c r="A1" s="89" t="s">
        <v>195</v>
      </c>
      <c r="U1" s="90" t="s">
        <v>196</v>
      </c>
      <c r="V1" s="91" t="s">
        <v>197</v>
      </c>
      <c r="AL1" s="92" t="s">
        <v>198</v>
      </c>
    </row>
    <row r="2" spans="1:39" ht="25.5">
      <c r="A2" s="232" t="s">
        <v>199</v>
      </c>
      <c r="B2" s="232"/>
      <c r="C2" s="232"/>
      <c r="D2" s="232"/>
      <c r="E2" s="232"/>
      <c r="F2" s="232"/>
      <c r="G2" s="232"/>
      <c r="H2" s="232"/>
      <c r="I2" s="232"/>
      <c r="J2" s="232"/>
      <c r="K2" s="232" t="s">
        <v>200</v>
      </c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 t="s">
        <v>201</v>
      </c>
      <c r="W2" s="232"/>
      <c r="X2" s="232"/>
      <c r="Y2" s="232"/>
      <c r="Z2" s="232"/>
      <c r="AA2" s="232"/>
      <c r="AB2" s="232"/>
      <c r="AC2" s="232"/>
      <c r="AD2" s="232"/>
      <c r="AE2" s="271" t="s">
        <v>202</v>
      </c>
      <c r="AF2" s="271"/>
      <c r="AG2" s="271"/>
      <c r="AH2" s="271"/>
      <c r="AI2" s="271"/>
      <c r="AJ2" s="271"/>
      <c r="AK2" s="271"/>
      <c r="AL2" s="271"/>
      <c r="AM2" s="271"/>
    </row>
    <row r="3" spans="1:38" ht="16.5">
      <c r="A3" s="93" t="s">
        <v>203</v>
      </c>
      <c r="B3" s="94"/>
      <c r="C3" s="95"/>
      <c r="D3" s="95"/>
      <c r="E3" s="95"/>
      <c r="F3" s="95"/>
      <c r="G3" s="95"/>
      <c r="H3" s="96"/>
      <c r="I3" s="96"/>
      <c r="J3" s="96"/>
      <c r="K3" s="96"/>
      <c r="L3" s="96"/>
      <c r="M3" s="97"/>
      <c r="N3" s="94"/>
      <c r="O3" s="96"/>
      <c r="P3" s="96"/>
      <c r="Q3" s="96"/>
      <c r="R3" s="96"/>
      <c r="S3" s="96"/>
      <c r="T3" s="96"/>
      <c r="U3" s="148" t="s">
        <v>204</v>
      </c>
      <c r="V3" s="98" t="s">
        <v>203</v>
      </c>
      <c r="W3" s="95"/>
      <c r="X3" s="95"/>
      <c r="Y3" s="95"/>
      <c r="Z3" s="95"/>
      <c r="AA3" s="96"/>
      <c r="AB3" s="96"/>
      <c r="AC3" s="96"/>
      <c r="AD3" s="96"/>
      <c r="AE3" s="94"/>
      <c r="AF3" s="99"/>
      <c r="AG3" s="96"/>
      <c r="AH3" s="96"/>
      <c r="AI3" s="96"/>
      <c r="AJ3" s="96"/>
      <c r="AK3" s="272" t="s">
        <v>204</v>
      </c>
      <c r="AL3" s="272"/>
    </row>
    <row r="4" spans="1:38" ht="33" customHeight="1">
      <c r="A4" s="259" t="s">
        <v>205</v>
      </c>
      <c r="B4" s="260" t="s">
        <v>206</v>
      </c>
      <c r="C4" s="261" t="s">
        <v>207</v>
      </c>
      <c r="D4" s="261"/>
      <c r="E4" s="261"/>
      <c r="F4" s="268" t="s">
        <v>208</v>
      </c>
      <c r="G4" s="268"/>
      <c r="H4" s="268"/>
      <c r="I4" s="268"/>
      <c r="J4" s="258" t="s">
        <v>209</v>
      </c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9" t="s">
        <v>205</v>
      </c>
      <c r="W4" s="266" t="s">
        <v>271</v>
      </c>
      <c r="X4" s="267"/>
      <c r="Y4" s="267"/>
      <c r="Z4" s="267"/>
      <c r="AA4" s="267"/>
      <c r="AB4" s="267"/>
      <c r="AC4" s="267"/>
      <c r="AD4" s="267"/>
      <c r="AE4" s="267" t="s">
        <v>210</v>
      </c>
      <c r="AF4" s="267"/>
      <c r="AG4" s="267"/>
      <c r="AH4" s="267"/>
      <c r="AI4" s="267"/>
      <c r="AJ4" s="267"/>
      <c r="AK4" s="267"/>
      <c r="AL4" s="267"/>
    </row>
    <row r="5" spans="1:38" ht="121.5" customHeight="1">
      <c r="A5" s="259"/>
      <c r="B5" s="260"/>
      <c r="C5" s="261"/>
      <c r="D5" s="261"/>
      <c r="E5" s="261"/>
      <c r="F5" s="269" t="s">
        <v>211</v>
      </c>
      <c r="G5" s="269"/>
      <c r="H5" s="260" t="s">
        <v>212</v>
      </c>
      <c r="I5" s="260"/>
      <c r="J5" s="262" t="s">
        <v>213</v>
      </c>
      <c r="K5" s="262"/>
      <c r="L5" s="263" t="s">
        <v>214</v>
      </c>
      <c r="M5" s="263"/>
      <c r="N5" s="264" t="s">
        <v>215</v>
      </c>
      <c r="O5" s="264"/>
      <c r="P5" s="264" t="s">
        <v>216</v>
      </c>
      <c r="Q5" s="264"/>
      <c r="R5" s="264" t="s">
        <v>217</v>
      </c>
      <c r="S5" s="264"/>
      <c r="T5" s="262" t="s">
        <v>218</v>
      </c>
      <c r="U5" s="262"/>
      <c r="V5" s="259"/>
      <c r="W5" s="269" t="s">
        <v>211</v>
      </c>
      <c r="X5" s="269"/>
      <c r="Y5" s="269" t="s">
        <v>219</v>
      </c>
      <c r="Z5" s="269"/>
      <c r="AA5" s="260" t="s">
        <v>220</v>
      </c>
      <c r="AB5" s="260"/>
      <c r="AC5" s="265" t="s">
        <v>221</v>
      </c>
      <c r="AD5" s="265"/>
      <c r="AE5" s="259" t="s">
        <v>222</v>
      </c>
      <c r="AF5" s="259"/>
      <c r="AG5" s="260" t="s">
        <v>223</v>
      </c>
      <c r="AH5" s="260"/>
      <c r="AI5" s="260" t="s">
        <v>224</v>
      </c>
      <c r="AJ5" s="260"/>
      <c r="AK5" s="270" t="s">
        <v>225</v>
      </c>
      <c r="AL5" s="270"/>
    </row>
    <row r="6" spans="1:38" ht="16.5">
      <c r="A6" s="259"/>
      <c r="B6" s="260"/>
      <c r="C6" s="100" t="s">
        <v>226</v>
      </c>
      <c r="D6" s="101" t="s">
        <v>227</v>
      </c>
      <c r="E6" s="101" t="s">
        <v>228</v>
      </c>
      <c r="F6" s="101" t="s">
        <v>227</v>
      </c>
      <c r="G6" s="101" t="s">
        <v>228</v>
      </c>
      <c r="H6" s="102" t="s">
        <v>227</v>
      </c>
      <c r="I6" s="102" t="s">
        <v>228</v>
      </c>
      <c r="J6" s="103" t="s">
        <v>227</v>
      </c>
      <c r="K6" s="104" t="s">
        <v>228</v>
      </c>
      <c r="L6" s="105" t="s">
        <v>227</v>
      </c>
      <c r="M6" s="102" t="s">
        <v>228</v>
      </c>
      <c r="N6" s="102" t="s">
        <v>227</v>
      </c>
      <c r="O6" s="102" t="s">
        <v>228</v>
      </c>
      <c r="P6" s="102" t="s">
        <v>227</v>
      </c>
      <c r="Q6" s="102" t="s">
        <v>228</v>
      </c>
      <c r="R6" s="102" t="s">
        <v>227</v>
      </c>
      <c r="S6" s="102" t="s">
        <v>228</v>
      </c>
      <c r="T6" s="102" t="s">
        <v>227</v>
      </c>
      <c r="U6" s="104" t="s">
        <v>228</v>
      </c>
      <c r="V6" s="259"/>
      <c r="W6" s="101" t="s">
        <v>227</v>
      </c>
      <c r="X6" s="101" t="s">
        <v>228</v>
      </c>
      <c r="Y6" s="101" t="s">
        <v>227</v>
      </c>
      <c r="Z6" s="101" t="s">
        <v>228</v>
      </c>
      <c r="AA6" s="102" t="s">
        <v>227</v>
      </c>
      <c r="AB6" s="102" t="s">
        <v>228</v>
      </c>
      <c r="AC6" s="104" t="s">
        <v>227</v>
      </c>
      <c r="AD6" s="103" t="s">
        <v>228</v>
      </c>
      <c r="AE6" s="105" t="s">
        <v>227</v>
      </c>
      <c r="AF6" s="101" t="s">
        <v>228</v>
      </c>
      <c r="AG6" s="102" t="s">
        <v>227</v>
      </c>
      <c r="AH6" s="102" t="s">
        <v>228</v>
      </c>
      <c r="AI6" s="102" t="s">
        <v>227</v>
      </c>
      <c r="AJ6" s="102" t="s">
        <v>228</v>
      </c>
      <c r="AK6" s="123" t="s">
        <v>227</v>
      </c>
      <c r="AL6" s="124" t="s">
        <v>228</v>
      </c>
    </row>
    <row r="7" spans="1:38" ht="16.5">
      <c r="A7" s="259"/>
      <c r="B7" s="260"/>
      <c r="C7" s="106" t="s">
        <v>179</v>
      </c>
      <c r="D7" s="106" t="s">
        <v>229</v>
      </c>
      <c r="E7" s="106" t="s">
        <v>230</v>
      </c>
      <c r="F7" s="106" t="s">
        <v>229</v>
      </c>
      <c r="G7" s="106" t="s">
        <v>230</v>
      </c>
      <c r="H7" s="107" t="s">
        <v>229</v>
      </c>
      <c r="I7" s="107" t="s">
        <v>230</v>
      </c>
      <c r="J7" s="108" t="s">
        <v>229</v>
      </c>
      <c r="K7" s="109" t="s">
        <v>230</v>
      </c>
      <c r="L7" s="110" t="s">
        <v>229</v>
      </c>
      <c r="M7" s="107" t="s">
        <v>230</v>
      </c>
      <c r="N7" s="107" t="s">
        <v>229</v>
      </c>
      <c r="O7" s="107" t="s">
        <v>230</v>
      </c>
      <c r="P7" s="107" t="s">
        <v>229</v>
      </c>
      <c r="Q7" s="107" t="s">
        <v>230</v>
      </c>
      <c r="R7" s="107" t="s">
        <v>229</v>
      </c>
      <c r="S7" s="107" t="s">
        <v>230</v>
      </c>
      <c r="T7" s="107" t="s">
        <v>229</v>
      </c>
      <c r="U7" s="109" t="s">
        <v>230</v>
      </c>
      <c r="V7" s="259"/>
      <c r="W7" s="106" t="s">
        <v>229</v>
      </c>
      <c r="X7" s="106" t="s">
        <v>230</v>
      </c>
      <c r="Y7" s="106" t="s">
        <v>229</v>
      </c>
      <c r="Z7" s="106" t="s">
        <v>230</v>
      </c>
      <c r="AA7" s="107" t="s">
        <v>229</v>
      </c>
      <c r="AB7" s="107" t="s">
        <v>230</v>
      </c>
      <c r="AC7" s="109" t="s">
        <v>229</v>
      </c>
      <c r="AD7" s="108" t="s">
        <v>230</v>
      </c>
      <c r="AE7" s="110" t="s">
        <v>229</v>
      </c>
      <c r="AF7" s="106" t="s">
        <v>230</v>
      </c>
      <c r="AG7" s="107" t="s">
        <v>229</v>
      </c>
      <c r="AH7" s="107" t="s">
        <v>230</v>
      </c>
      <c r="AI7" s="107" t="s">
        <v>229</v>
      </c>
      <c r="AJ7" s="107" t="s">
        <v>230</v>
      </c>
      <c r="AK7" s="125" t="s">
        <v>229</v>
      </c>
      <c r="AL7" s="126" t="s">
        <v>230</v>
      </c>
    </row>
    <row r="8" spans="1:39" ht="36.75" customHeight="1" hidden="1">
      <c r="A8" s="111" t="s">
        <v>231</v>
      </c>
      <c r="B8" s="112">
        <v>0</v>
      </c>
      <c r="C8" s="113">
        <v>6</v>
      </c>
      <c r="D8" s="113">
        <v>4</v>
      </c>
      <c r="E8" s="113">
        <v>2</v>
      </c>
      <c r="F8" s="113">
        <f>H8+J8+L8+N8+P8+R8+T8</f>
        <v>2</v>
      </c>
      <c r="G8" s="113">
        <f>I8+K8+M8+O8+Q8+S8+U8</f>
        <v>2</v>
      </c>
      <c r="H8" s="113">
        <v>1</v>
      </c>
      <c r="I8" s="113">
        <v>1</v>
      </c>
      <c r="J8" s="113">
        <v>0</v>
      </c>
      <c r="K8" s="113">
        <v>0</v>
      </c>
      <c r="L8" s="113">
        <v>0</v>
      </c>
      <c r="M8" s="113">
        <v>0</v>
      </c>
      <c r="N8" s="113">
        <v>0</v>
      </c>
      <c r="O8" s="113">
        <v>0</v>
      </c>
      <c r="P8" s="113">
        <v>0</v>
      </c>
      <c r="Q8" s="113">
        <v>0</v>
      </c>
      <c r="R8" s="113">
        <v>0</v>
      </c>
      <c r="S8" s="113">
        <v>0</v>
      </c>
      <c r="T8" s="113">
        <v>1</v>
      </c>
      <c r="U8" s="113">
        <v>1</v>
      </c>
      <c r="V8" s="130" t="s">
        <v>232</v>
      </c>
      <c r="W8" s="113">
        <v>2</v>
      </c>
      <c r="X8" s="114">
        <v>0</v>
      </c>
      <c r="Y8" s="114">
        <v>2</v>
      </c>
      <c r="Z8" s="114">
        <v>0</v>
      </c>
      <c r="AA8" s="114">
        <v>0</v>
      </c>
      <c r="AB8" s="114">
        <v>0</v>
      </c>
      <c r="AC8" s="114">
        <v>0</v>
      </c>
      <c r="AD8" s="114">
        <v>0</v>
      </c>
      <c r="AE8" s="114">
        <v>0</v>
      </c>
      <c r="AF8" s="114">
        <v>0</v>
      </c>
      <c r="AG8" s="114">
        <v>0</v>
      </c>
      <c r="AH8" s="114">
        <v>0</v>
      </c>
      <c r="AI8" s="114">
        <v>0</v>
      </c>
      <c r="AJ8" s="114">
        <v>0</v>
      </c>
      <c r="AK8" s="114">
        <v>0</v>
      </c>
      <c r="AL8" s="114">
        <v>0</v>
      </c>
      <c r="AM8" s="3"/>
    </row>
    <row r="9" spans="1:38" ht="36.75" customHeight="1" hidden="1">
      <c r="A9" s="128" t="s">
        <v>233</v>
      </c>
      <c r="B9" s="115">
        <v>9</v>
      </c>
      <c r="C9" s="114">
        <f>SUM(D9:E9)</f>
        <v>2</v>
      </c>
      <c r="D9" s="114">
        <f>F9+W9</f>
        <v>0</v>
      </c>
      <c r="E9" s="114">
        <f>G9+X9</f>
        <v>2</v>
      </c>
      <c r="F9" s="114">
        <f>H9+J9+L9+N9+P9+R9+T9</f>
        <v>0</v>
      </c>
      <c r="G9" s="114">
        <f>I9+K9+M9+O9+Q9+S9+U9</f>
        <v>1</v>
      </c>
      <c r="H9" s="114">
        <v>0</v>
      </c>
      <c r="I9" s="114">
        <v>0</v>
      </c>
      <c r="J9" s="114">
        <v>0</v>
      </c>
      <c r="K9" s="114">
        <v>0</v>
      </c>
      <c r="L9" s="114">
        <v>0</v>
      </c>
      <c r="M9" s="114">
        <v>1</v>
      </c>
      <c r="N9" s="114">
        <v>0</v>
      </c>
      <c r="O9" s="114">
        <v>0</v>
      </c>
      <c r="P9" s="114">
        <v>0</v>
      </c>
      <c r="Q9" s="114">
        <v>0</v>
      </c>
      <c r="R9" s="114">
        <v>0</v>
      </c>
      <c r="S9" s="114">
        <v>0</v>
      </c>
      <c r="T9" s="114">
        <v>0</v>
      </c>
      <c r="U9" s="114">
        <v>0</v>
      </c>
      <c r="V9" s="129" t="s">
        <v>233</v>
      </c>
      <c r="W9" s="115">
        <f>Y9+AA9+AC9+AE9+AG9+AI9+AK9</f>
        <v>0</v>
      </c>
      <c r="X9" s="114">
        <f>Z9+AB9+AD9+AF9+AH9+AJ9+AL9</f>
        <v>1</v>
      </c>
      <c r="Y9" s="114">
        <v>0</v>
      </c>
      <c r="Z9" s="114">
        <v>0</v>
      </c>
      <c r="AA9" s="114">
        <v>0</v>
      </c>
      <c r="AB9" s="114">
        <v>1</v>
      </c>
      <c r="AC9" s="114">
        <v>0</v>
      </c>
      <c r="AD9" s="114">
        <v>0</v>
      </c>
      <c r="AE9" s="114">
        <v>0</v>
      </c>
      <c r="AF9" s="114">
        <v>0</v>
      </c>
      <c r="AG9" s="114">
        <v>0</v>
      </c>
      <c r="AH9" s="114">
        <v>0</v>
      </c>
      <c r="AI9" s="114">
        <v>0</v>
      </c>
      <c r="AJ9" s="114">
        <v>0</v>
      </c>
      <c r="AK9" s="114">
        <v>0</v>
      </c>
      <c r="AL9" s="114">
        <v>0</v>
      </c>
    </row>
    <row r="10" spans="1:38" ht="36.75" customHeight="1" hidden="1">
      <c r="A10" s="128" t="s">
        <v>234</v>
      </c>
      <c r="B10" s="116" t="s">
        <v>235</v>
      </c>
      <c r="C10" s="117" t="s">
        <v>236</v>
      </c>
      <c r="D10" s="117" t="s">
        <v>237</v>
      </c>
      <c r="E10" s="117" t="s">
        <v>237</v>
      </c>
      <c r="F10" s="118">
        <v>2</v>
      </c>
      <c r="G10" s="118">
        <v>2</v>
      </c>
      <c r="H10" s="118">
        <v>0</v>
      </c>
      <c r="I10" s="118">
        <v>0</v>
      </c>
      <c r="J10" s="118">
        <v>0</v>
      </c>
      <c r="K10" s="118">
        <v>0</v>
      </c>
      <c r="L10" s="119">
        <v>2</v>
      </c>
      <c r="M10" s="119">
        <v>2</v>
      </c>
      <c r="N10" s="119" t="s">
        <v>194</v>
      </c>
      <c r="O10" s="119" t="s">
        <v>194</v>
      </c>
      <c r="P10" s="119" t="s">
        <v>194</v>
      </c>
      <c r="Q10" s="119" t="s">
        <v>194</v>
      </c>
      <c r="R10" s="119" t="s">
        <v>194</v>
      </c>
      <c r="S10" s="119" t="s">
        <v>194</v>
      </c>
      <c r="T10" s="119" t="s">
        <v>194</v>
      </c>
      <c r="U10" s="119" t="s">
        <v>194</v>
      </c>
      <c r="V10" s="129" t="s">
        <v>234</v>
      </c>
      <c r="W10" s="120" t="s">
        <v>194</v>
      </c>
      <c r="X10" s="121" t="s">
        <v>194</v>
      </c>
      <c r="Y10" s="121" t="s">
        <v>194</v>
      </c>
      <c r="Z10" s="121" t="s">
        <v>194</v>
      </c>
      <c r="AA10" s="121" t="s">
        <v>194</v>
      </c>
      <c r="AB10" s="121" t="s">
        <v>194</v>
      </c>
      <c r="AC10" s="121" t="s">
        <v>194</v>
      </c>
      <c r="AD10" s="121" t="s">
        <v>194</v>
      </c>
      <c r="AE10" s="121" t="s">
        <v>194</v>
      </c>
      <c r="AF10" s="121" t="s">
        <v>194</v>
      </c>
      <c r="AG10" s="121" t="s">
        <v>194</v>
      </c>
      <c r="AH10" s="121" t="s">
        <v>194</v>
      </c>
      <c r="AI10" s="121" t="s">
        <v>194</v>
      </c>
      <c r="AJ10" s="121" t="s">
        <v>194</v>
      </c>
      <c r="AK10" s="121" t="s">
        <v>194</v>
      </c>
      <c r="AL10" s="121" t="s">
        <v>194</v>
      </c>
    </row>
    <row r="11" spans="1:38" ht="36.75" customHeight="1" hidden="1">
      <c r="A11" s="128" t="s">
        <v>234</v>
      </c>
      <c r="B11" s="116" t="s">
        <v>235</v>
      </c>
      <c r="C11" s="117" t="s">
        <v>236</v>
      </c>
      <c r="D11" s="117" t="s">
        <v>237</v>
      </c>
      <c r="E11" s="117" t="s">
        <v>237</v>
      </c>
      <c r="F11" s="118">
        <v>2</v>
      </c>
      <c r="G11" s="118">
        <v>2</v>
      </c>
      <c r="H11" s="118">
        <v>0</v>
      </c>
      <c r="I11" s="118">
        <v>0</v>
      </c>
      <c r="J11" s="118">
        <v>0</v>
      </c>
      <c r="K11" s="118">
        <v>0</v>
      </c>
      <c r="L11" s="119">
        <v>2</v>
      </c>
      <c r="M11" s="119">
        <v>2</v>
      </c>
      <c r="N11" s="119" t="s">
        <v>194</v>
      </c>
      <c r="O11" s="119" t="s">
        <v>194</v>
      </c>
      <c r="P11" s="119" t="s">
        <v>194</v>
      </c>
      <c r="Q11" s="119" t="s">
        <v>194</v>
      </c>
      <c r="R11" s="119" t="s">
        <v>194</v>
      </c>
      <c r="S11" s="119" t="s">
        <v>194</v>
      </c>
      <c r="T11" s="119" t="s">
        <v>194</v>
      </c>
      <c r="U11" s="119" t="s">
        <v>194</v>
      </c>
      <c r="V11" s="129" t="s">
        <v>234</v>
      </c>
      <c r="W11" s="121" t="s">
        <v>194</v>
      </c>
      <c r="X11" s="121" t="s">
        <v>194</v>
      </c>
      <c r="Y11" s="121" t="s">
        <v>194</v>
      </c>
      <c r="Z11" s="121" t="s">
        <v>194</v>
      </c>
      <c r="AA11" s="121" t="s">
        <v>194</v>
      </c>
      <c r="AB11" s="121" t="s">
        <v>194</v>
      </c>
      <c r="AC11" s="121" t="s">
        <v>194</v>
      </c>
      <c r="AD11" s="121" t="s">
        <v>194</v>
      </c>
      <c r="AE11" s="121" t="s">
        <v>194</v>
      </c>
      <c r="AF11" s="121" t="s">
        <v>194</v>
      </c>
      <c r="AG11" s="121" t="s">
        <v>194</v>
      </c>
      <c r="AH11" s="121" t="s">
        <v>194</v>
      </c>
      <c r="AI11" s="121" t="s">
        <v>194</v>
      </c>
      <c r="AJ11" s="121" t="s">
        <v>194</v>
      </c>
      <c r="AK11" s="121" t="s">
        <v>194</v>
      </c>
      <c r="AL11" s="121" t="s">
        <v>194</v>
      </c>
    </row>
    <row r="12" spans="1:38" ht="36.75" customHeight="1" hidden="1">
      <c r="A12" s="128" t="s">
        <v>238</v>
      </c>
      <c r="B12" s="116" t="s">
        <v>235</v>
      </c>
      <c r="C12" s="117" t="s">
        <v>239</v>
      </c>
      <c r="D12" s="117" t="s">
        <v>240</v>
      </c>
      <c r="E12" s="117" t="s">
        <v>236</v>
      </c>
      <c r="F12" s="118">
        <v>1</v>
      </c>
      <c r="G12" s="118">
        <v>3</v>
      </c>
      <c r="H12" s="118">
        <v>0</v>
      </c>
      <c r="I12" s="118">
        <v>0</v>
      </c>
      <c r="J12" s="118">
        <v>0</v>
      </c>
      <c r="K12" s="118">
        <v>0</v>
      </c>
      <c r="L12" s="119"/>
      <c r="M12" s="119">
        <v>2</v>
      </c>
      <c r="N12" s="119" t="s">
        <v>194</v>
      </c>
      <c r="O12" s="119" t="s">
        <v>194</v>
      </c>
      <c r="P12" s="119" t="s">
        <v>194</v>
      </c>
      <c r="Q12" s="119" t="s">
        <v>194</v>
      </c>
      <c r="R12" s="119" t="s">
        <v>194</v>
      </c>
      <c r="S12" s="119" t="s">
        <v>194</v>
      </c>
      <c r="T12" s="119" t="s">
        <v>194</v>
      </c>
      <c r="U12" s="119">
        <v>1</v>
      </c>
      <c r="V12" s="129" t="s">
        <v>234</v>
      </c>
      <c r="W12" s="121" t="s">
        <v>194</v>
      </c>
      <c r="X12" s="121" t="s">
        <v>194</v>
      </c>
      <c r="Y12" s="121" t="s">
        <v>194</v>
      </c>
      <c r="Z12" s="121" t="s">
        <v>194</v>
      </c>
      <c r="AA12" s="121" t="s">
        <v>194</v>
      </c>
      <c r="AB12" s="121" t="s">
        <v>194</v>
      </c>
      <c r="AC12" s="121" t="s">
        <v>194</v>
      </c>
      <c r="AD12" s="121" t="s">
        <v>194</v>
      </c>
      <c r="AE12" s="121" t="s">
        <v>194</v>
      </c>
      <c r="AF12" s="121" t="s">
        <v>194</v>
      </c>
      <c r="AG12" s="121" t="s">
        <v>194</v>
      </c>
      <c r="AH12" s="121" t="s">
        <v>194</v>
      </c>
      <c r="AI12" s="121" t="s">
        <v>194</v>
      </c>
      <c r="AJ12" s="121" t="s">
        <v>194</v>
      </c>
      <c r="AK12" s="121" t="s">
        <v>194</v>
      </c>
      <c r="AL12" s="121" t="s">
        <v>194</v>
      </c>
    </row>
    <row r="13" spans="1:38" ht="36.75" customHeight="1">
      <c r="A13" s="129" t="s">
        <v>241</v>
      </c>
      <c r="B13" s="117" t="s">
        <v>235</v>
      </c>
      <c r="C13" s="117" t="s">
        <v>235</v>
      </c>
      <c r="D13" s="117" t="s">
        <v>239</v>
      </c>
      <c r="E13" s="118">
        <v>4</v>
      </c>
      <c r="F13" s="118">
        <v>2</v>
      </c>
      <c r="G13" s="118">
        <v>3</v>
      </c>
      <c r="H13" s="118">
        <v>2</v>
      </c>
      <c r="I13" s="118">
        <v>1</v>
      </c>
      <c r="J13" s="118">
        <v>0</v>
      </c>
      <c r="K13" s="118">
        <v>0</v>
      </c>
      <c r="L13" s="119"/>
      <c r="M13" s="118">
        <v>2</v>
      </c>
      <c r="N13" s="119" t="s">
        <v>194</v>
      </c>
      <c r="O13" s="119" t="s">
        <v>194</v>
      </c>
      <c r="P13" s="119" t="s">
        <v>194</v>
      </c>
      <c r="Q13" s="119" t="s">
        <v>194</v>
      </c>
      <c r="R13" s="119" t="s">
        <v>194</v>
      </c>
      <c r="S13" s="119" t="s">
        <v>194</v>
      </c>
      <c r="T13" s="119" t="s">
        <v>194</v>
      </c>
      <c r="U13" s="119">
        <v>1</v>
      </c>
      <c r="V13" s="122" t="s">
        <v>241</v>
      </c>
      <c r="W13" s="121">
        <v>3</v>
      </c>
      <c r="X13" s="121" t="s">
        <v>194</v>
      </c>
      <c r="Y13" s="121">
        <v>1</v>
      </c>
      <c r="Z13" s="121" t="s">
        <v>194</v>
      </c>
      <c r="AA13" s="121">
        <v>2</v>
      </c>
      <c r="AB13" s="121" t="s">
        <v>194</v>
      </c>
      <c r="AC13" s="121" t="s">
        <v>194</v>
      </c>
      <c r="AD13" s="121" t="s">
        <v>194</v>
      </c>
      <c r="AE13" s="121" t="s">
        <v>194</v>
      </c>
      <c r="AF13" s="121" t="s">
        <v>194</v>
      </c>
      <c r="AG13" s="121" t="s">
        <v>194</v>
      </c>
      <c r="AH13" s="121" t="s">
        <v>194</v>
      </c>
      <c r="AI13" s="121" t="s">
        <v>194</v>
      </c>
      <c r="AJ13" s="121" t="s">
        <v>194</v>
      </c>
      <c r="AK13" s="121" t="s">
        <v>194</v>
      </c>
      <c r="AL13" s="121" t="s">
        <v>194</v>
      </c>
    </row>
    <row r="14" spans="1:38" ht="36.75" customHeight="1">
      <c r="A14" s="129" t="s">
        <v>242</v>
      </c>
      <c r="B14" s="117" t="s">
        <v>235</v>
      </c>
      <c r="C14" s="117" t="s">
        <v>235</v>
      </c>
      <c r="D14" s="117" t="s">
        <v>239</v>
      </c>
      <c r="E14" s="118">
        <v>4</v>
      </c>
      <c r="F14" s="118">
        <v>2</v>
      </c>
      <c r="G14" s="118">
        <v>3</v>
      </c>
      <c r="H14" s="118">
        <v>2</v>
      </c>
      <c r="I14" s="118">
        <v>1</v>
      </c>
      <c r="J14" s="118"/>
      <c r="K14" s="118"/>
      <c r="L14" s="119"/>
      <c r="M14" s="118">
        <v>2</v>
      </c>
      <c r="N14" s="119"/>
      <c r="O14" s="119"/>
      <c r="P14" s="119"/>
      <c r="Q14" s="119"/>
      <c r="R14" s="119"/>
      <c r="S14" s="119"/>
      <c r="T14" s="119"/>
      <c r="U14" s="119"/>
      <c r="V14" s="122" t="s">
        <v>317</v>
      </c>
      <c r="W14" s="121">
        <v>3</v>
      </c>
      <c r="X14" s="121">
        <v>1</v>
      </c>
      <c r="Y14" s="121">
        <v>1</v>
      </c>
      <c r="Z14" s="121">
        <v>1</v>
      </c>
      <c r="AA14" s="121">
        <v>1</v>
      </c>
      <c r="AB14" s="121"/>
      <c r="AC14" s="121"/>
      <c r="AD14" s="121"/>
      <c r="AE14" s="121"/>
      <c r="AF14" s="121"/>
      <c r="AG14" s="121"/>
      <c r="AH14" s="121"/>
      <c r="AI14" s="121">
        <v>1</v>
      </c>
      <c r="AJ14" s="121"/>
      <c r="AK14" s="121"/>
      <c r="AL14" s="121"/>
    </row>
    <row r="15" spans="1:38" ht="36.75" customHeight="1">
      <c r="A15" s="129" t="s">
        <v>243</v>
      </c>
      <c r="B15" s="117" t="s">
        <v>235</v>
      </c>
      <c r="C15" s="117" t="s">
        <v>8</v>
      </c>
      <c r="D15" s="117" t="s">
        <v>237</v>
      </c>
      <c r="E15" s="117" t="s">
        <v>244</v>
      </c>
      <c r="F15" s="118">
        <f>SUM(H15+J15+L15+N15+P15+R15+T15)</f>
        <v>0</v>
      </c>
      <c r="G15" s="118">
        <f>SUM(I15+K15+M15+O15+Q15+S15+U15)</f>
        <v>4</v>
      </c>
      <c r="H15" s="118">
        <v>0</v>
      </c>
      <c r="I15" s="118">
        <v>0</v>
      </c>
      <c r="J15" s="118">
        <v>0</v>
      </c>
      <c r="K15" s="118">
        <v>0</v>
      </c>
      <c r="L15" s="119">
        <v>0</v>
      </c>
      <c r="M15" s="118">
        <v>0</v>
      </c>
      <c r="N15" s="119">
        <v>0</v>
      </c>
      <c r="O15" s="119">
        <v>0</v>
      </c>
      <c r="P15" s="119">
        <v>0</v>
      </c>
      <c r="Q15" s="119">
        <v>0</v>
      </c>
      <c r="R15" s="119">
        <v>0</v>
      </c>
      <c r="S15" s="119">
        <v>0</v>
      </c>
      <c r="T15" s="119">
        <v>0</v>
      </c>
      <c r="U15" s="119">
        <v>4</v>
      </c>
      <c r="V15" s="122" t="s">
        <v>318</v>
      </c>
      <c r="W15" s="121">
        <f>SUM(Y15+AA15+AC15+AE15+AG15+AI15+AK15)</f>
        <v>2</v>
      </c>
      <c r="X15" s="121">
        <f>SUM(Z15+AB15+AD15+AF15+AH15+AJ15+AL15)</f>
        <v>7</v>
      </c>
      <c r="Y15" s="121">
        <v>2</v>
      </c>
      <c r="Z15" s="121">
        <v>6</v>
      </c>
      <c r="AA15" s="121">
        <v>0</v>
      </c>
      <c r="AB15" s="121">
        <v>0</v>
      </c>
      <c r="AC15" s="121">
        <v>0</v>
      </c>
      <c r="AD15" s="121">
        <v>1</v>
      </c>
      <c r="AE15" s="121">
        <v>0</v>
      </c>
      <c r="AF15" s="121"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</row>
    <row r="16" spans="1:38" ht="36.75" customHeight="1">
      <c r="A16" s="129" t="s">
        <v>245</v>
      </c>
      <c r="B16" s="117" t="s">
        <v>235</v>
      </c>
      <c r="C16" s="117" t="s">
        <v>235</v>
      </c>
      <c r="D16" s="117" t="s">
        <v>236</v>
      </c>
      <c r="E16" s="117" t="s">
        <v>239</v>
      </c>
      <c r="F16" s="118">
        <v>4</v>
      </c>
      <c r="G16" s="118">
        <v>5</v>
      </c>
      <c r="H16" s="118">
        <v>4</v>
      </c>
      <c r="I16" s="118">
        <v>5</v>
      </c>
      <c r="J16" s="118">
        <v>0</v>
      </c>
      <c r="K16" s="118">
        <v>0</v>
      </c>
      <c r="L16" s="119">
        <v>0</v>
      </c>
      <c r="M16" s="118">
        <v>0</v>
      </c>
      <c r="N16" s="119">
        <v>0</v>
      </c>
      <c r="O16" s="119">
        <v>0</v>
      </c>
      <c r="P16" s="119">
        <v>0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  <c r="V16" s="122" t="s">
        <v>319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0</v>
      </c>
      <c r="AC16" s="121">
        <v>0</v>
      </c>
      <c r="AD16" s="121">
        <v>0</v>
      </c>
      <c r="AE16" s="121">
        <v>0</v>
      </c>
      <c r="AF16" s="121"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</row>
    <row r="17" spans="1:38" ht="36.75" customHeight="1">
      <c r="A17" s="129" t="s">
        <v>290</v>
      </c>
      <c r="B17" s="117" t="s">
        <v>291</v>
      </c>
      <c r="C17" s="117" t="s">
        <v>292</v>
      </c>
      <c r="D17" s="117" t="s">
        <v>293</v>
      </c>
      <c r="E17" s="117" t="s">
        <v>294</v>
      </c>
      <c r="F17" s="118">
        <v>7</v>
      </c>
      <c r="G17" s="118">
        <v>14</v>
      </c>
      <c r="H17" s="118">
        <v>5</v>
      </c>
      <c r="I17" s="118">
        <v>10</v>
      </c>
      <c r="J17" s="118">
        <v>0</v>
      </c>
      <c r="K17" s="118">
        <v>0</v>
      </c>
      <c r="L17" s="119">
        <v>2</v>
      </c>
      <c r="M17" s="118">
        <v>4</v>
      </c>
      <c r="N17" s="119">
        <v>0</v>
      </c>
      <c r="O17" s="119">
        <v>0</v>
      </c>
      <c r="P17" s="119">
        <v>0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  <c r="V17" s="122" t="s">
        <v>320</v>
      </c>
      <c r="W17" s="121">
        <v>0</v>
      </c>
      <c r="X17" s="121">
        <v>0</v>
      </c>
      <c r="Y17" s="121">
        <v>0</v>
      </c>
      <c r="Z17" s="121">
        <v>0</v>
      </c>
      <c r="AA17" s="121">
        <v>0</v>
      </c>
      <c r="AB17" s="121">
        <v>0</v>
      </c>
      <c r="AC17" s="121">
        <v>0</v>
      </c>
      <c r="AD17" s="121">
        <v>0</v>
      </c>
      <c r="AE17" s="121">
        <v>0</v>
      </c>
      <c r="AF17" s="121"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</row>
    <row r="18" spans="1:38" ht="36.75" customHeight="1">
      <c r="A18" s="129" t="s">
        <v>313</v>
      </c>
      <c r="B18" s="117" t="s">
        <v>291</v>
      </c>
      <c r="C18" s="117" t="s">
        <v>314</v>
      </c>
      <c r="D18" s="117" t="s">
        <v>315</v>
      </c>
      <c r="E18" s="117" t="s">
        <v>316</v>
      </c>
      <c r="F18" s="118">
        <v>4</v>
      </c>
      <c r="G18" s="118">
        <v>10</v>
      </c>
      <c r="H18" s="118">
        <v>4</v>
      </c>
      <c r="I18" s="118">
        <v>3</v>
      </c>
      <c r="J18" s="118">
        <v>0</v>
      </c>
      <c r="K18" s="118">
        <v>0</v>
      </c>
      <c r="L18" s="119">
        <v>0</v>
      </c>
      <c r="M18" s="118">
        <v>7</v>
      </c>
      <c r="N18" s="119">
        <v>0</v>
      </c>
      <c r="O18" s="119">
        <v>0</v>
      </c>
      <c r="P18" s="119">
        <v>0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  <c r="V18" s="122" t="s">
        <v>320</v>
      </c>
      <c r="W18" s="121">
        <v>0</v>
      </c>
      <c r="X18" s="121">
        <v>0</v>
      </c>
      <c r="Y18" s="121">
        <v>0</v>
      </c>
      <c r="Z18" s="121">
        <v>1</v>
      </c>
      <c r="AA18" s="121">
        <v>0</v>
      </c>
      <c r="AB18" s="121">
        <v>0</v>
      </c>
      <c r="AC18" s="121">
        <v>0</v>
      </c>
      <c r="AD18" s="121">
        <v>0</v>
      </c>
      <c r="AE18" s="121">
        <v>0</v>
      </c>
      <c r="AF18" s="121"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</row>
    <row r="19" spans="1:38" ht="31.5">
      <c r="A19" s="129" t="s">
        <v>327</v>
      </c>
      <c r="B19" s="117" t="s">
        <v>328</v>
      </c>
      <c r="C19" s="117" t="s">
        <v>329</v>
      </c>
      <c r="D19" s="117" t="s">
        <v>330</v>
      </c>
      <c r="E19" s="117" t="s">
        <v>331</v>
      </c>
      <c r="F19" s="118">
        <v>1</v>
      </c>
      <c r="G19" s="118">
        <v>1</v>
      </c>
      <c r="H19" s="118">
        <v>0</v>
      </c>
      <c r="I19" s="118">
        <v>0</v>
      </c>
      <c r="J19" s="118">
        <v>0</v>
      </c>
      <c r="K19" s="118">
        <v>0</v>
      </c>
      <c r="L19" s="119">
        <v>1</v>
      </c>
      <c r="M19" s="118">
        <v>1</v>
      </c>
      <c r="N19" s="119">
        <v>0</v>
      </c>
      <c r="O19" s="119">
        <v>0</v>
      </c>
      <c r="P19" s="119">
        <v>0</v>
      </c>
      <c r="Q19" s="119">
        <v>0</v>
      </c>
      <c r="R19" s="119">
        <v>0</v>
      </c>
      <c r="S19" s="119">
        <v>0</v>
      </c>
      <c r="T19" s="119">
        <v>0</v>
      </c>
      <c r="U19" s="119">
        <v>0</v>
      </c>
      <c r="V19" s="122" t="s">
        <v>327</v>
      </c>
      <c r="W19" s="121">
        <v>2</v>
      </c>
      <c r="X19" s="121">
        <v>2</v>
      </c>
      <c r="Y19" s="121">
        <v>1</v>
      </c>
      <c r="Z19" s="121">
        <v>2</v>
      </c>
      <c r="AA19" s="121">
        <v>0</v>
      </c>
      <c r="AB19" s="121">
        <v>0</v>
      </c>
      <c r="AC19" s="121">
        <v>0</v>
      </c>
      <c r="AD19" s="121">
        <v>0</v>
      </c>
      <c r="AE19" s="121">
        <v>0</v>
      </c>
      <c r="AF19" s="121">
        <v>0</v>
      </c>
      <c r="AG19" s="121">
        <v>0</v>
      </c>
      <c r="AH19" s="121">
        <v>0</v>
      </c>
      <c r="AI19" s="121">
        <v>1</v>
      </c>
      <c r="AJ19" s="121">
        <v>0</v>
      </c>
      <c r="AK19" s="121">
        <v>0</v>
      </c>
      <c r="AL19" s="121">
        <v>0</v>
      </c>
    </row>
    <row r="20" spans="1:38" ht="31.5">
      <c r="A20" s="189" t="s">
        <v>340</v>
      </c>
      <c r="B20">
        <v>9</v>
      </c>
      <c r="C20">
        <v>12</v>
      </c>
      <c r="D20">
        <v>3</v>
      </c>
      <c r="E20">
        <v>9</v>
      </c>
      <c r="F20" s="190">
        <v>2</v>
      </c>
      <c r="G20" s="190">
        <v>3</v>
      </c>
      <c r="H20" s="190">
        <v>1</v>
      </c>
      <c r="I20" s="190">
        <v>3</v>
      </c>
      <c r="J20" s="190">
        <v>0</v>
      </c>
      <c r="K20" s="190">
        <v>0</v>
      </c>
      <c r="L20" s="192">
        <v>0</v>
      </c>
      <c r="M20" s="190">
        <v>0</v>
      </c>
      <c r="N20" s="192">
        <v>0</v>
      </c>
      <c r="O20" s="192">
        <v>0</v>
      </c>
      <c r="P20" s="192">
        <v>0</v>
      </c>
      <c r="Q20" s="192">
        <v>0</v>
      </c>
      <c r="R20" s="192">
        <v>0</v>
      </c>
      <c r="S20" s="192">
        <v>0</v>
      </c>
      <c r="T20" s="192">
        <v>1</v>
      </c>
      <c r="U20" s="192">
        <v>0</v>
      </c>
      <c r="V20" s="122" t="s">
        <v>341</v>
      </c>
      <c r="W20" s="191">
        <v>1</v>
      </c>
      <c r="X20" s="191">
        <v>6</v>
      </c>
      <c r="Y20" s="191">
        <v>1</v>
      </c>
      <c r="Z20" s="191">
        <v>6</v>
      </c>
      <c r="AA20" s="191">
        <v>0</v>
      </c>
      <c r="AB20" s="191">
        <v>0</v>
      </c>
      <c r="AC20" s="191">
        <v>0</v>
      </c>
      <c r="AD20" s="191">
        <v>0</v>
      </c>
      <c r="AE20" s="191">
        <v>0</v>
      </c>
      <c r="AF20" s="191">
        <v>0</v>
      </c>
      <c r="AG20" s="191">
        <v>0</v>
      </c>
      <c r="AH20" s="191">
        <v>0</v>
      </c>
      <c r="AI20" s="191">
        <v>0</v>
      </c>
      <c r="AJ20" s="191">
        <v>0</v>
      </c>
      <c r="AK20" s="191">
        <v>0</v>
      </c>
      <c r="AL20" s="191">
        <v>0</v>
      </c>
    </row>
  </sheetData>
  <sheetProtection selectLockedCells="1" selectUnlockedCells="1"/>
  <mergeCells count="29">
    <mergeCell ref="AI5:AJ5"/>
    <mergeCell ref="AK5:AL5"/>
    <mergeCell ref="AA5:AB5"/>
    <mergeCell ref="V2:AD2"/>
    <mergeCell ref="AE2:AM2"/>
    <mergeCell ref="AK3:AL3"/>
    <mergeCell ref="W5:X5"/>
    <mergeCell ref="Y5:Z5"/>
    <mergeCell ref="AE4:AL4"/>
    <mergeCell ref="AG5:AH5"/>
    <mergeCell ref="AC5:AD5"/>
    <mergeCell ref="AE5:AF5"/>
    <mergeCell ref="V4:V7"/>
    <mergeCell ref="W4:AD4"/>
    <mergeCell ref="F4:I4"/>
    <mergeCell ref="P5:Q5"/>
    <mergeCell ref="R5:S5"/>
    <mergeCell ref="T5:U5"/>
    <mergeCell ref="F5:G5"/>
    <mergeCell ref="H5:I5"/>
    <mergeCell ref="A2:J2"/>
    <mergeCell ref="K2:U2"/>
    <mergeCell ref="J4:U4"/>
    <mergeCell ref="A4:A7"/>
    <mergeCell ref="B4:B7"/>
    <mergeCell ref="C4:E5"/>
    <mergeCell ref="J5:K5"/>
    <mergeCell ref="L5:M5"/>
    <mergeCell ref="N5:O5"/>
  </mergeCells>
  <printOptions/>
  <pageMargins left="0.5905511811023623" right="0.5905511811023623" top="0.5905511811023623" bottom="0.3937007874015748" header="0.5118110236220472" footer="0.5118110236220472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達仁鄉公所 06</cp:lastModifiedBy>
  <cp:lastPrinted>2023-10-20T02:09:31Z</cp:lastPrinted>
  <dcterms:modified xsi:type="dcterms:W3CDTF">2023-10-24T03:15:45Z</dcterms:modified>
  <cp:category/>
  <cp:version/>
  <cp:contentType/>
  <cp:contentStatus/>
</cp:coreProperties>
</file>