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4-1" sheetId="1" r:id="rId1"/>
    <sheet name="4-2" sheetId="2" r:id="rId2"/>
    <sheet name="4-3" sheetId="3" r:id="rId3"/>
    <sheet name="4-3-1" sheetId="4" r:id="rId4"/>
    <sheet name="4-3-2" sheetId="5" r:id="rId5"/>
    <sheet name="4-3-3" sheetId="6" r:id="rId6"/>
    <sheet name="4-4" sheetId="7" r:id="rId7"/>
    <sheet name="4-5" sheetId="8" r:id="rId8"/>
    <sheet name="4-6" sheetId="9" r:id="rId9"/>
    <sheet name="4-7" sheetId="10" r:id="rId10"/>
    <sheet name="4-8" sheetId="11" r:id="rId11"/>
  </sheets>
  <definedNames/>
  <calcPr fullCalcOnLoad="1"/>
</workbook>
</file>

<file path=xl/sharedStrings.xml><?xml version="1.0" encoding="utf-8"?>
<sst xmlns="http://schemas.openxmlformats.org/spreadsheetml/2006/main" count="692" uniqueCount="328">
  <si>
    <t>農林漁牧 54</t>
  </si>
  <si>
    <r>
      <rPr>
        <sz val="18"/>
        <rFont val="新細明體"/>
        <family val="1"/>
      </rPr>
      <t>表4-1、耕地面積</t>
    </r>
    <r>
      <rPr>
        <sz val="16"/>
        <rFont val="新細明體"/>
        <family val="1"/>
      </rPr>
      <t>　Cultivated Land Area</t>
    </r>
  </si>
  <si>
    <t>單位：公頃</t>
  </si>
  <si>
    <t xml:space="preserve"> Unit:Hectare</t>
  </si>
  <si>
    <t>年底別</t>
  </si>
  <si>
    <t>總　計</t>
  </si>
  <si>
    <t>水　　　田                                                                                                    Paddy Firld</t>
  </si>
  <si>
    <t>旱　田</t>
  </si>
  <si>
    <t>End of Year</t>
  </si>
  <si>
    <t>Grand Total</t>
  </si>
  <si>
    <t>合 計           Total</t>
  </si>
  <si>
    <t>兩　期　作  Double Cropped</t>
  </si>
  <si>
    <t>單 期 作  Single-Cropped</t>
  </si>
  <si>
    <t>第一期作               1st Crop</t>
  </si>
  <si>
    <t>第二期作                  2st Crop</t>
  </si>
  <si>
    <t>Upland Firld</t>
  </si>
  <si>
    <t xml:space="preserve"> 92年底                2003</t>
  </si>
  <si>
    <t>93年底               2004</t>
  </si>
  <si>
    <t xml:space="preserve"> 94年底                2005</t>
  </si>
  <si>
    <t>95年底             2006</t>
  </si>
  <si>
    <t>96年底                  2007</t>
  </si>
  <si>
    <t>97年底                  2008</t>
  </si>
  <si>
    <t>98年底                  2009</t>
  </si>
  <si>
    <t>99年底                  2010</t>
  </si>
  <si>
    <t>100年底                  2011</t>
  </si>
  <si>
    <t xml:space="preserve">- </t>
  </si>
  <si>
    <t>101年底                  2012</t>
  </si>
  <si>
    <t>102年底                  2013</t>
  </si>
  <si>
    <t xml:space="preserve"> - </t>
  </si>
  <si>
    <t>103年底                  2014</t>
  </si>
  <si>
    <t>104年底                  2015</t>
  </si>
  <si>
    <t>105年底                  2016</t>
  </si>
  <si>
    <t>106年底                  2017</t>
  </si>
  <si>
    <t>107年底                  2018</t>
  </si>
  <si>
    <t>108年底                  2019</t>
  </si>
  <si>
    <t>農林漁牧 58</t>
  </si>
  <si>
    <t>農林漁牧 59</t>
  </si>
  <si>
    <t>表4-2、稻米收穫面積及生產量</t>
  </si>
  <si>
    <t>4-2、Harvested Area of Paddy Field and Rice Production</t>
  </si>
  <si>
    <t>產量／公噸</t>
  </si>
  <si>
    <t>Production:m.t.</t>
  </si>
  <si>
    <t>年  底  別</t>
  </si>
  <si>
    <t>總   計</t>
  </si>
  <si>
    <t xml:space="preserve">          水                                    稻</t>
  </si>
  <si>
    <t>Rice</t>
  </si>
  <si>
    <r>
      <rPr>
        <sz val="10"/>
        <rFont val="新細明體"/>
        <family val="1"/>
      </rPr>
      <t xml:space="preserve"> 陸　　稻    </t>
    </r>
    <r>
      <rPr>
        <sz val="9"/>
        <rFont val="新細明體"/>
        <family val="1"/>
      </rPr>
      <t xml:space="preserve">             Upland Rice</t>
    </r>
  </si>
  <si>
    <t>合    計                           Total</t>
  </si>
  <si>
    <t>蓬    萊                          Japonice Rice</t>
  </si>
  <si>
    <t xml:space="preserve">           在              來米                                    India                           Rice　</t>
  </si>
  <si>
    <t>長    秈                               India Rice(Long)　</t>
  </si>
  <si>
    <r>
      <rPr>
        <sz val="10"/>
        <rFont val="新細明體"/>
        <family val="1"/>
      </rPr>
      <t xml:space="preserve">圓糯                              </t>
    </r>
    <r>
      <rPr>
        <sz val="8"/>
        <rFont val="新細明體"/>
        <family val="1"/>
      </rPr>
      <t>Glutinous Rice of Japonice Trpe</t>
    </r>
  </si>
  <si>
    <r>
      <rPr>
        <sz val="10"/>
        <rFont val="新細明體"/>
        <family val="1"/>
      </rPr>
      <t xml:space="preserve">長    糯       </t>
    </r>
    <r>
      <rPr>
        <sz val="7.5"/>
        <rFont val="新細明體"/>
        <family val="1"/>
      </rPr>
      <t xml:space="preserve">                                  </t>
    </r>
    <r>
      <rPr>
        <sz val="9"/>
        <rFont val="新細明體"/>
        <family val="1"/>
      </rPr>
      <t>Glutinous Rice of India Trpe</t>
    </r>
  </si>
  <si>
    <r>
      <rPr>
        <sz val="10"/>
        <rFont val="新細明體"/>
        <family val="1"/>
      </rPr>
      <t xml:space="preserve">收穫面積  </t>
    </r>
    <r>
      <rPr>
        <sz val="9"/>
        <rFont val="新細明體"/>
        <family val="1"/>
      </rPr>
      <t>Harvested Area</t>
    </r>
  </si>
  <si>
    <r>
      <rPr>
        <sz val="10"/>
        <rFont val="新細明體"/>
        <family val="1"/>
      </rPr>
      <t xml:space="preserve">產量      </t>
    </r>
    <r>
      <rPr>
        <sz val="9"/>
        <rFont val="新細明體"/>
        <family val="1"/>
      </rPr>
      <t xml:space="preserve">Production  </t>
    </r>
    <r>
      <rPr>
        <sz val="10"/>
        <rFont val="新細明體"/>
        <family val="1"/>
      </rPr>
      <t xml:space="preserve">  </t>
    </r>
  </si>
  <si>
    <r>
      <rPr>
        <sz val="10"/>
        <rFont val="新細明體"/>
        <family val="1"/>
      </rPr>
      <t xml:space="preserve">產量      </t>
    </r>
    <r>
      <rPr>
        <sz val="9"/>
        <rFont val="新細明體"/>
        <family val="1"/>
      </rPr>
      <t xml:space="preserve">Production </t>
    </r>
    <r>
      <rPr>
        <sz val="10"/>
        <rFont val="新細明體"/>
        <family val="1"/>
      </rPr>
      <t xml:space="preserve">   </t>
    </r>
  </si>
  <si>
    <r>
      <rPr>
        <sz val="10"/>
        <rFont val="新細明體"/>
        <family val="1"/>
      </rPr>
      <t xml:space="preserve">產量      </t>
    </r>
    <r>
      <rPr>
        <sz val="9"/>
        <rFont val="新細明體"/>
        <family val="1"/>
      </rPr>
      <t>Production</t>
    </r>
    <r>
      <rPr>
        <sz val="10"/>
        <rFont val="新細明體"/>
        <family val="1"/>
      </rPr>
      <t xml:space="preserve">    </t>
    </r>
  </si>
  <si>
    <r>
      <rPr>
        <sz val="10"/>
        <rFont val="新細明體"/>
        <family val="1"/>
      </rPr>
      <t xml:space="preserve">產量      </t>
    </r>
    <r>
      <rPr>
        <sz val="9"/>
        <rFont val="新細明體"/>
        <family val="1"/>
      </rPr>
      <t xml:space="preserve">Production    </t>
    </r>
  </si>
  <si>
    <r>
      <rPr>
        <sz val="10"/>
        <rFont val="新細明體"/>
        <family val="1"/>
      </rPr>
      <t xml:space="preserve">收穫面積 </t>
    </r>
    <r>
      <rPr>
        <sz val="9"/>
        <rFont val="新細明體"/>
        <family val="1"/>
      </rPr>
      <t>Harvested Area</t>
    </r>
  </si>
  <si>
    <t xml:space="preserve">產量      Production    </t>
  </si>
  <si>
    <t>92年          2003</t>
  </si>
  <si>
    <t>共計</t>
  </si>
  <si>
    <t>第一期</t>
  </si>
  <si>
    <t>第二期</t>
  </si>
  <si>
    <t>93年          2004</t>
  </si>
  <si>
    <t>94年          2005</t>
  </si>
  <si>
    <t>95年          2006</t>
  </si>
  <si>
    <t>96年          2007</t>
  </si>
  <si>
    <t>97年          2008</t>
  </si>
  <si>
    <t>98年          2009</t>
  </si>
  <si>
    <t>99年          2010</t>
  </si>
  <si>
    <r>
      <rPr>
        <sz val="11"/>
        <rFont val="新細明體"/>
        <family val="1"/>
      </rPr>
      <t>100</t>
    </r>
    <r>
      <rPr>
        <sz val="10"/>
        <rFont val="新細明體"/>
        <family val="1"/>
      </rPr>
      <t>年       2011</t>
    </r>
  </si>
  <si>
    <r>
      <rPr>
        <sz val="11"/>
        <rFont val="新細明體"/>
        <family val="1"/>
      </rPr>
      <t>101</t>
    </r>
    <r>
      <rPr>
        <sz val="10"/>
        <rFont val="新細明體"/>
        <family val="1"/>
      </rPr>
      <t>年       2012</t>
    </r>
  </si>
  <si>
    <r>
      <rPr>
        <sz val="11"/>
        <rFont val="新細明體"/>
        <family val="1"/>
      </rPr>
      <t>102</t>
    </r>
    <r>
      <rPr>
        <sz val="10"/>
        <rFont val="新細明體"/>
        <family val="1"/>
      </rPr>
      <t>年       2013</t>
    </r>
  </si>
  <si>
    <r>
      <rPr>
        <sz val="11"/>
        <rFont val="新細明體"/>
        <family val="1"/>
      </rPr>
      <t>103</t>
    </r>
    <r>
      <rPr>
        <sz val="10"/>
        <rFont val="新細明體"/>
        <family val="1"/>
      </rPr>
      <t>年       2014</t>
    </r>
  </si>
  <si>
    <r>
      <rPr>
        <sz val="11"/>
        <rFont val="新細明體"/>
        <family val="1"/>
      </rPr>
      <t>104</t>
    </r>
    <r>
      <rPr>
        <sz val="10"/>
        <rFont val="新細明體"/>
        <family val="1"/>
      </rPr>
      <t>年       2015</t>
    </r>
  </si>
  <si>
    <r>
      <rPr>
        <sz val="11"/>
        <rFont val="新細明體"/>
        <family val="1"/>
      </rPr>
      <t>105</t>
    </r>
    <r>
      <rPr>
        <sz val="10"/>
        <rFont val="新細明體"/>
        <family val="1"/>
      </rPr>
      <t>年       2016</t>
    </r>
  </si>
  <si>
    <r>
      <rPr>
        <sz val="11"/>
        <rFont val="新細明體"/>
        <family val="1"/>
      </rPr>
      <t>106</t>
    </r>
    <r>
      <rPr>
        <sz val="10"/>
        <rFont val="新細明體"/>
        <family val="1"/>
      </rPr>
      <t>年       2017</t>
    </r>
  </si>
  <si>
    <r>
      <rPr>
        <sz val="11"/>
        <rFont val="新細明體"/>
        <family val="1"/>
      </rPr>
      <t>107</t>
    </r>
    <r>
      <rPr>
        <sz val="10"/>
        <rFont val="新細明體"/>
        <family val="1"/>
      </rPr>
      <t>年       2018</t>
    </r>
  </si>
  <si>
    <r>
      <rPr>
        <sz val="11"/>
        <rFont val="新細明體"/>
        <family val="1"/>
      </rPr>
      <t>108</t>
    </r>
    <r>
      <rPr>
        <sz val="10"/>
        <rFont val="新細明體"/>
        <family val="1"/>
      </rPr>
      <t>年       2019</t>
    </r>
  </si>
  <si>
    <t>4-1</t>
  </si>
  <si>
    <t>4-2</t>
  </si>
  <si>
    <t>4-3</t>
  </si>
  <si>
    <t>表4-4、農產品生產量及收穫面積</t>
  </si>
  <si>
    <t>4-3、Production and Harvested Area of Crop Products</t>
  </si>
  <si>
    <t>﹝1﹞雜糧生產</t>
  </si>
  <si>
    <t>(1)Coarse Crain</t>
  </si>
  <si>
    <t>單位：收穫面積／公頃</t>
  </si>
  <si>
    <t>產　　量／公噸</t>
  </si>
  <si>
    <t>年別</t>
  </si>
  <si>
    <t>總　計                                               Grand Total</t>
  </si>
  <si>
    <t>甘　藷                                   Sweet Potatoes</t>
  </si>
  <si>
    <t>硬質玉米                                      Hard Coms</t>
  </si>
  <si>
    <t>食用玉米                                                 Food Corns</t>
  </si>
  <si>
    <t>蜀黍(高粱)                                      sorghum</t>
  </si>
  <si>
    <t>落花生                                                 peanuts</t>
  </si>
  <si>
    <t xml:space="preserve">     粟( 小米 )                                         Millet</t>
  </si>
  <si>
    <t>其他穀類                               Other cereal</t>
  </si>
  <si>
    <t>其他豆類                                    Others beans</t>
  </si>
  <si>
    <t>其他普通作物                               Others</t>
  </si>
  <si>
    <t>收 穫 面 積</t>
  </si>
  <si>
    <t>收  穫  量</t>
  </si>
  <si>
    <t>Harvested Area</t>
  </si>
  <si>
    <t>Production</t>
  </si>
  <si>
    <t>100年          2011</t>
  </si>
  <si>
    <t>101年          2012</t>
  </si>
  <si>
    <t>102年          2013</t>
  </si>
  <si>
    <t>103年          2014</t>
  </si>
  <si>
    <t>104年          2015</t>
  </si>
  <si>
    <t>105年          2016</t>
  </si>
  <si>
    <t>106年          2017</t>
  </si>
  <si>
    <t>107年          2018</t>
  </si>
  <si>
    <t>108年          2019</t>
  </si>
  <si>
    <t>表4-3、農產品生產量及收穫面積</t>
  </si>
  <si>
    <t xml:space="preserve"> 4-3、Production and Harvested Area of Crop Products</t>
  </si>
  <si>
    <t>﹝2﹞特用作物生產</t>
  </si>
  <si>
    <t>(2)Production of Spcial Crops</t>
  </si>
  <si>
    <t>總　計                                       Grand Total</t>
  </si>
  <si>
    <t>茶   葉                                   Tea</t>
  </si>
  <si>
    <t>生食甘蔗                       Sugar-cane(fresh)</t>
  </si>
  <si>
    <t>荖葉                              piper betle</t>
  </si>
  <si>
    <t>咖啡                                  Coffee bean</t>
  </si>
  <si>
    <t>荖花                                      piper longum</t>
  </si>
  <si>
    <t>洛神葵                              Hibiscus  sabdariffa</t>
  </si>
  <si>
    <t xml:space="preserve">油茶                                  Camellia oleifera </t>
  </si>
  <si>
    <t>愛玉子                       Awkeotsang</t>
  </si>
  <si>
    <t>樹薯                       cassava</t>
  </si>
  <si>
    <t>其他                                       Others</t>
  </si>
  <si>
    <r>
      <rPr>
        <sz val="10"/>
        <rFont val="新細明體"/>
        <family val="1"/>
      </rPr>
      <t xml:space="preserve">產量        </t>
    </r>
    <r>
      <rPr>
        <sz val="9"/>
        <rFont val="新細明體"/>
        <family val="1"/>
      </rPr>
      <t xml:space="preserve">Production    </t>
    </r>
  </si>
  <si>
    <r>
      <rPr>
        <sz val="10"/>
        <rFont val="新細明體"/>
        <family val="1"/>
      </rPr>
      <t xml:space="preserve">收穫面積     </t>
    </r>
    <r>
      <rPr>
        <sz val="9"/>
        <rFont val="新細明體"/>
        <family val="1"/>
      </rPr>
      <t>Harvested Area</t>
    </r>
  </si>
  <si>
    <r>
      <rPr>
        <sz val="10"/>
        <rFont val="新細明體"/>
        <family val="1"/>
      </rPr>
      <t xml:space="preserve">產量          </t>
    </r>
    <r>
      <rPr>
        <sz val="9"/>
        <rFont val="新細明體"/>
        <family val="1"/>
      </rPr>
      <t xml:space="preserve">Production    </t>
    </r>
  </si>
  <si>
    <t>表4-3、農產品生產量及收穫面積（續2）</t>
  </si>
  <si>
    <t>4-3、Production and Harvested Area of Crop Products(Cont.2）</t>
  </si>
  <si>
    <t>﹝3﹞蔬菜生產</t>
  </si>
  <si>
    <t>(3)Production of Vegetables</t>
  </si>
  <si>
    <t>年   別</t>
  </si>
  <si>
    <t>總　計                                             Grand Total</t>
  </si>
  <si>
    <t>蘿  蔔                                          Radishes</t>
  </si>
  <si>
    <t>竹 筍                                      Bamboo Shoot</t>
  </si>
  <si>
    <t xml:space="preserve">洋蔥                                              Onion      </t>
  </si>
  <si>
    <t>芋                                                   Taros</t>
  </si>
  <si>
    <t>薑                                                   Ginger</t>
  </si>
  <si>
    <t xml:space="preserve">甘  藍                                       Cabbage </t>
  </si>
  <si>
    <t xml:space="preserve">結球白菜                                      Chinese Cabbage </t>
  </si>
  <si>
    <t>金針菜                                 Lily</t>
  </si>
  <si>
    <t>西瓜                         Watermelons</t>
  </si>
  <si>
    <t>番茄                                  Tomato</t>
  </si>
  <si>
    <t>冬瓜                                   White gourds</t>
  </si>
  <si>
    <t>南瓜                                   pumpkin</t>
  </si>
  <si>
    <t>花椰菜                                          Cauliflower</t>
  </si>
  <si>
    <t>其他蔬菜</t>
  </si>
  <si>
    <t>92年              2003</t>
  </si>
  <si>
    <t>93年              2004</t>
  </si>
  <si>
    <t>94年              2005</t>
  </si>
  <si>
    <t>95年              2006</t>
  </si>
  <si>
    <t>96年              2007</t>
  </si>
  <si>
    <t>97年              2008</t>
  </si>
  <si>
    <t>98年              2009</t>
  </si>
  <si>
    <t>99年              2010</t>
  </si>
  <si>
    <t>100年              2011</t>
  </si>
  <si>
    <t>101年              2012</t>
  </si>
  <si>
    <t>102年              2013</t>
  </si>
  <si>
    <t>103年              2014</t>
  </si>
  <si>
    <t>104年              2015</t>
  </si>
  <si>
    <t>105年              2016</t>
  </si>
  <si>
    <t>106年              2017</t>
  </si>
  <si>
    <t>107年              2018</t>
  </si>
  <si>
    <t>108年              2019</t>
  </si>
  <si>
    <t>4-4</t>
  </si>
  <si>
    <t>4-5</t>
  </si>
  <si>
    <t>表4-3、農產品生產量及收穫面積（續五）</t>
  </si>
  <si>
    <t xml:space="preserve"> 4-3、Production and Harvested Area of Crop Products(Cont.5）</t>
  </si>
  <si>
    <t>﹝4﹞果品生產</t>
  </si>
  <si>
    <t>(4)Production of Fruis</t>
  </si>
  <si>
    <t>香  蕉                            Bananas</t>
  </si>
  <si>
    <t>鳳  梨                         Pineapples</t>
  </si>
  <si>
    <t>柑橘類                                           Oranges and Citrus</t>
  </si>
  <si>
    <t>荔枝                             Lichees</t>
  </si>
  <si>
    <t>芒果                            mango</t>
  </si>
  <si>
    <t>檳榔                                         betel nut</t>
  </si>
  <si>
    <t>梅                                   plum</t>
  </si>
  <si>
    <t>番荔枝﹝釋迦﹞                       Sugar Area</t>
  </si>
  <si>
    <t>可可椰子                                  coconut</t>
  </si>
  <si>
    <t>李</t>
  </si>
  <si>
    <t>紅龍果                        dragon fruit</t>
  </si>
  <si>
    <t>文旦柚                                     pomelo</t>
  </si>
  <si>
    <t>桶柑                                       orange</t>
  </si>
  <si>
    <t>柿                             persimmon</t>
  </si>
  <si>
    <t>枇杷                               loquat tree</t>
  </si>
  <si>
    <t>改良種芒果                         mango</t>
  </si>
  <si>
    <t>白柚                                 white shaddock</t>
  </si>
  <si>
    <t xml:space="preserve">梨        </t>
  </si>
  <si>
    <t>橄欖                                 olive</t>
  </si>
  <si>
    <r>
      <rPr>
        <sz val="10"/>
        <rFont val="新細明體"/>
        <family val="1"/>
      </rPr>
      <t xml:space="preserve">其他果品類 
</t>
    </r>
    <r>
      <rPr>
        <sz val="8"/>
        <rFont val="新細明體"/>
        <family val="1"/>
      </rPr>
      <t>Others</t>
    </r>
  </si>
  <si>
    <t>92年                    2003</t>
  </si>
  <si>
    <t>93年                    2004</t>
  </si>
  <si>
    <t>94年                    2005</t>
  </si>
  <si>
    <t>95年                    2006</t>
  </si>
  <si>
    <t>96年                    2007</t>
  </si>
  <si>
    <t>97年                    2008</t>
  </si>
  <si>
    <t>農林漁牧 75</t>
  </si>
  <si>
    <t>農林漁牧 76</t>
  </si>
  <si>
    <t>表4－4、漁業從業人員</t>
  </si>
  <si>
    <t>4-4Fishery Employment</t>
  </si>
  <si>
    <t>單位：人</t>
  </si>
  <si>
    <t>Unit:Person</t>
  </si>
  <si>
    <t>總　計          Grand Total</t>
  </si>
  <si>
    <t>遠洋漁業                                              Far-sea Fisheries</t>
  </si>
  <si>
    <t>近海漁業                                      Offshore Fisheries</t>
  </si>
  <si>
    <t>沿岸漁業                               Coastal</t>
  </si>
  <si>
    <t>海面養殖業                        Marine Aquacultrue</t>
  </si>
  <si>
    <t>內陸漁撈業                              Inland water Fisheries</t>
  </si>
  <si>
    <t>內陸養殖業                               Inland water Aquacultrue</t>
  </si>
  <si>
    <r>
      <rPr>
        <sz val="10"/>
        <rFont val="新細明體"/>
        <family val="1"/>
      </rPr>
      <t xml:space="preserve">合計    </t>
    </r>
    <r>
      <rPr>
        <sz val="9"/>
        <rFont val="新細明體"/>
        <family val="1"/>
      </rPr>
      <t>Total</t>
    </r>
  </si>
  <si>
    <r>
      <rPr>
        <sz val="10"/>
        <rFont val="新細明體"/>
        <family val="1"/>
      </rPr>
      <t xml:space="preserve">專業         </t>
    </r>
    <r>
      <rPr>
        <sz val="9"/>
        <rFont val="新細明體"/>
        <family val="1"/>
      </rPr>
      <t>Full-time</t>
    </r>
  </si>
  <si>
    <r>
      <rPr>
        <sz val="10"/>
        <rFont val="新細明體"/>
        <family val="1"/>
      </rPr>
      <t xml:space="preserve">兼業        </t>
    </r>
    <r>
      <rPr>
        <sz val="9"/>
        <rFont val="新細明體"/>
        <family val="1"/>
      </rPr>
      <t>Part-time</t>
    </r>
  </si>
  <si>
    <r>
      <rPr>
        <sz val="10"/>
        <rFont val="新細明體"/>
        <family val="1"/>
      </rPr>
      <t xml:space="preserve">兼業         </t>
    </r>
    <r>
      <rPr>
        <sz val="9"/>
        <rFont val="新細明體"/>
        <family val="1"/>
      </rPr>
      <t>Part-time</t>
    </r>
  </si>
  <si>
    <r>
      <rPr>
        <sz val="10"/>
        <rFont val="新細明體"/>
        <family val="1"/>
      </rPr>
      <t xml:space="preserve">專業          </t>
    </r>
    <r>
      <rPr>
        <sz val="9"/>
        <rFont val="新細明體"/>
        <family val="1"/>
      </rPr>
      <t>Full-time</t>
    </r>
  </si>
  <si>
    <r>
      <rPr>
        <sz val="10"/>
        <rFont val="新細明體"/>
        <family val="1"/>
      </rPr>
      <t xml:space="preserve">專業   </t>
    </r>
    <r>
      <rPr>
        <sz val="9"/>
        <rFont val="新細明體"/>
        <family val="1"/>
      </rPr>
      <t>Full-time</t>
    </r>
  </si>
  <si>
    <r>
      <rPr>
        <sz val="10"/>
        <rFont val="新細明體"/>
        <family val="1"/>
      </rPr>
      <t xml:space="preserve">兼業   </t>
    </r>
    <r>
      <rPr>
        <sz val="9"/>
        <rFont val="新細明體"/>
        <family val="1"/>
      </rPr>
      <t>Part-time</t>
    </r>
  </si>
  <si>
    <t>92年底       2003</t>
  </si>
  <si>
    <t>93年底       2004</t>
  </si>
  <si>
    <t>94年底       2005</t>
  </si>
  <si>
    <t>95年底       2006</t>
  </si>
  <si>
    <t>96年底       2007</t>
  </si>
  <si>
    <t>97年底       2008</t>
  </si>
  <si>
    <t>98年底       2009</t>
  </si>
  <si>
    <t>99年底       2010</t>
  </si>
  <si>
    <t>100年底       2011</t>
  </si>
  <si>
    <t>101年底       2012</t>
  </si>
  <si>
    <t>102年底 2013</t>
  </si>
  <si>
    <t>103年底 2014</t>
  </si>
  <si>
    <t>104年底 2015</t>
  </si>
  <si>
    <t>105年底 2016</t>
  </si>
  <si>
    <t>106年底 2017</t>
  </si>
  <si>
    <t>107年底 2018</t>
  </si>
  <si>
    <t>108年底 2019</t>
  </si>
  <si>
    <t>資料來源：本府農業局   2243-01-01-2</t>
  </si>
  <si>
    <t>農林漁牧 77</t>
  </si>
  <si>
    <t>表4-5、漁戶數及漁戶人口數</t>
  </si>
  <si>
    <t>4-5、Fishermen Househlod and Population</t>
  </si>
  <si>
    <t>單位：漁戶數　／戶</t>
  </si>
  <si>
    <t>　　　漁民人數／人</t>
  </si>
  <si>
    <t>漁      戶      數                                                                     Fishermen Househlod</t>
  </si>
  <si>
    <r>
      <rPr>
        <sz val="10"/>
        <rFont val="新細明體"/>
        <family val="1"/>
      </rPr>
      <t xml:space="preserve">漁戶人口數                                                                 </t>
    </r>
    <r>
      <rPr>
        <sz val="9"/>
        <rFont val="新細明體"/>
        <family val="1"/>
      </rPr>
      <t>Population in Fishermen Househlod</t>
    </r>
  </si>
  <si>
    <r>
      <rPr>
        <sz val="10"/>
        <rFont val="新細明體"/>
        <family val="1"/>
      </rPr>
      <t xml:space="preserve">遠洋 </t>
    </r>
    <r>
      <rPr>
        <sz val="9"/>
        <rFont val="新細明體"/>
        <family val="1"/>
      </rPr>
      <t>Far-sea</t>
    </r>
  </si>
  <si>
    <r>
      <rPr>
        <sz val="10"/>
        <rFont val="新細明體"/>
        <family val="1"/>
      </rPr>
      <t xml:space="preserve">近海 </t>
    </r>
    <r>
      <rPr>
        <sz val="9"/>
        <rFont val="新細明體"/>
        <family val="1"/>
      </rPr>
      <t>Offs hore</t>
    </r>
  </si>
  <si>
    <r>
      <rPr>
        <sz val="10"/>
        <rFont val="新細明體"/>
        <family val="1"/>
      </rPr>
      <t>沿岸</t>
    </r>
    <r>
      <rPr>
        <sz val="9"/>
        <rFont val="新細明體"/>
        <family val="1"/>
      </rPr>
      <t>Coastal</t>
    </r>
  </si>
  <si>
    <r>
      <rPr>
        <sz val="10"/>
        <rFont val="新細明體"/>
        <family val="1"/>
      </rPr>
      <t xml:space="preserve">海面    養殖 </t>
    </r>
    <r>
      <rPr>
        <sz val="9"/>
        <rFont val="新細明體"/>
        <family val="1"/>
      </rPr>
      <t>Marine Aquac ultrue</t>
    </r>
  </si>
  <si>
    <r>
      <rPr>
        <sz val="10"/>
        <rFont val="新細明體"/>
        <family val="1"/>
      </rPr>
      <t xml:space="preserve">內陸    漁撈 </t>
    </r>
    <r>
      <rPr>
        <sz val="9"/>
        <rFont val="新細明體"/>
        <family val="1"/>
      </rPr>
      <t>Inland water Fisher ies</t>
    </r>
  </si>
  <si>
    <r>
      <rPr>
        <sz val="10"/>
        <rFont val="新細明體"/>
        <family val="1"/>
      </rPr>
      <t xml:space="preserve">內陸    養殖 </t>
    </r>
    <r>
      <rPr>
        <sz val="9"/>
        <rFont val="新細明體"/>
        <family val="1"/>
      </rPr>
      <t>Inland Aquacultrue</t>
    </r>
  </si>
  <si>
    <r>
      <rPr>
        <sz val="10"/>
        <rFont val="新細明體"/>
        <family val="1"/>
      </rPr>
      <t xml:space="preserve">內陸    漁撈 </t>
    </r>
    <r>
      <rPr>
        <sz val="9"/>
        <rFont val="新細明體"/>
        <family val="1"/>
      </rPr>
      <t>Inland water Fish eries</t>
    </r>
  </si>
  <si>
    <r>
      <rPr>
        <sz val="10"/>
        <rFont val="新細明體"/>
        <family val="1"/>
      </rPr>
      <t xml:space="preserve">內陸    養殖 </t>
    </r>
    <r>
      <rPr>
        <sz val="9"/>
        <rFont val="新細明體"/>
        <family val="1"/>
      </rPr>
      <t>Inland Aqua cultrue</t>
    </r>
  </si>
  <si>
    <t>102年底       2013</t>
  </si>
  <si>
    <t>農林漁牧 78</t>
  </si>
  <si>
    <t>表4-6、現有牲畜數</t>
  </si>
  <si>
    <t>4-6、Number on Livestock at the Year End</t>
  </si>
  <si>
    <t>單位：頭</t>
  </si>
  <si>
    <t>Unit : head</t>
  </si>
  <si>
    <t>年底別         End of Year　　</t>
  </si>
  <si>
    <t>總計               Grand Total</t>
  </si>
  <si>
    <t>乳牛            Dairy Caattle</t>
  </si>
  <si>
    <t>馬                    Horses</t>
  </si>
  <si>
    <t>豬                     Hog</t>
  </si>
  <si>
    <t>鹿                 Deer</t>
  </si>
  <si>
    <t>兔                  Rabbits</t>
  </si>
  <si>
    <t>羊                      Goat</t>
  </si>
  <si>
    <t>92年底        2003</t>
  </si>
  <si>
    <t>93年底        2004</t>
  </si>
  <si>
    <t>94年底        2005</t>
  </si>
  <si>
    <t>95年底        2006</t>
  </si>
  <si>
    <t>96年底        2007</t>
  </si>
  <si>
    <t>97年底        2008</t>
  </si>
  <si>
    <t>98年底        2009</t>
  </si>
  <si>
    <t>99年底        2010</t>
  </si>
  <si>
    <t>100年底        2011</t>
  </si>
  <si>
    <t>101年底        2012</t>
  </si>
  <si>
    <t>102年底        2013</t>
  </si>
  <si>
    <t>-</t>
  </si>
  <si>
    <t>資料來源：</t>
  </si>
  <si>
    <t>1.本府農業局  2251-02-03-2、2251-03-01-2</t>
  </si>
  <si>
    <t>2.豬隻部分由農委會統計室提供。</t>
  </si>
  <si>
    <t>說　　明：</t>
  </si>
  <si>
    <t>羊含山羊及乳羊。</t>
  </si>
  <si>
    <t>農林漁牧 79</t>
  </si>
  <si>
    <t>表4-7、牲畜屠宰頭數</t>
  </si>
  <si>
    <t>4-7、Number on Livestock Slaughtered</t>
  </si>
  <si>
    <t>Unit:head</t>
  </si>
  <si>
    <t>屠宰場所                      (年底)(所)</t>
  </si>
  <si>
    <t>總計       Grand Total</t>
  </si>
  <si>
    <t>牛</t>
  </si>
  <si>
    <r>
      <rPr>
        <sz val="10"/>
        <rFont val="新細明體"/>
        <family val="1"/>
      </rPr>
      <t xml:space="preserve"> 豬              </t>
    </r>
    <r>
      <rPr>
        <sz val="9"/>
        <rFont val="新細明體"/>
        <family val="1"/>
      </rPr>
      <t>(豋記屠宰) Hog</t>
    </r>
  </si>
  <si>
    <r>
      <rPr>
        <sz val="10"/>
        <rFont val="新細明體"/>
        <family val="1"/>
      </rPr>
      <t xml:space="preserve">羊            </t>
    </r>
    <r>
      <rPr>
        <sz val="9"/>
        <rFont val="新細明體"/>
        <family val="1"/>
      </rPr>
      <t>Goat</t>
    </r>
  </si>
  <si>
    <t>電動</t>
  </si>
  <si>
    <t>人工</t>
  </si>
  <si>
    <r>
      <rPr>
        <sz val="10"/>
        <rFont val="新細明體"/>
        <family val="1"/>
      </rPr>
      <t xml:space="preserve">合計        </t>
    </r>
    <r>
      <rPr>
        <sz val="9"/>
        <rFont val="新細明體"/>
        <family val="1"/>
      </rPr>
      <t>Total</t>
    </r>
  </si>
  <si>
    <r>
      <rPr>
        <sz val="10"/>
        <rFont val="新細明體"/>
        <family val="1"/>
      </rPr>
      <t xml:space="preserve">水牛  </t>
    </r>
    <r>
      <rPr>
        <sz val="9"/>
        <rFont val="新細明體"/>
        <family val="1"/>
      </rPr>
      <t>Buffalo</t>
    </r>
  </si>
  <si>
    <t>黃牛及雜種牛 Yellow&amp;Hybrid Cattle</t>
  </si>
  <si>
    <r>
      <rPr>
        <sz val="10"/>
        <rFont val="新細明體"/>
        <family val="1"/>
      </rPr>
      <t xml:space="preserve">乳牛          </t>
    </r>
    <r>
      <rPr>
        <sz val="9"/>
        <rFont val="新細明體"/>
        <family val="1"/>
      </rPr>
      <t>Dairy Caattle</t>
    </r>
  </si>
  <si>
    <t>92年底      2003</t>
  </si>
  <si>
    <t>93年底      2004</t>
  </si>
  <si>
    <t>94年底      2005</t>
  </si>
  <si>
    <t>95年底      2006</t>
  </si>
  <si>
    <t>96年底      2007</t>
  </si>
  <si>
    <t>97年底      2008</t>
  </si>
  <si>
    <t>98年底      2009</t>
  </si>
  <si>
    <t>99年底      2010</t>
  </si>
  <si>
    <t>100年底      2011</t>
  </si>
  <si>
    <t>101年底      2012</t>
  </si>
  <si>
    <t>102年底      2013</t>
  </si>
  <si>
    <t>資料來源：本府農業局  2251-02-05-2</t>
  </si>
  <si>
    <t>農林漁牧 80</t>
  </si>
  <si>
    <t>表4-8、現有家禽數量</t>
  </si>
  <si>
    <t>4-8、Number on Farms at year End</t>
  </si>
  <si>
    <t>單位：隻</t>
  </si>
  <si>
    <t>雞     Chicken</t>
  </si>
  <si>
    <t>鴨     Duck</t>
  </si>
  <si>
    <t>鵝</t>
  </si>
  <si>
    <t>火　雞</t>
  </si>
  <si>
    <r>
      <rPr>
        <sz val="10"/>
        <rFont val="新細明體"/>
        <family val="1"/>
      </rPr>
      <t xml:space="preserve">合計             </t>
    </r>
    <r>
      <rPr>
        <sz val="9"/>
        <rFont val="新細明體"/>
        <family val="1"/>
      </rPr>
      <t>Total</t>
    </r>
  </si>
  <si>
    <r>
      <rPr>
        <sz val="10"/>
        <rFont val="新細明體"/>
        <family val="1"/>
      </rPr>
      <t xml:space="preserve">蛋用          </t>
    </r>
    <r>
      <rPr>
        <sz val="9"/>
        <rFont val="新細明體"/>
        <family val="1"/>
      </rPr>
      <t>Lay Egg</t>
    </r>
  </si>
  <si>
    <r>
      <rPr>
        <sz val="10"/>
        <rFont val="新細明體"/>
        <family val="1"/>
      </rPr>
      <t xml:space="preserve">肉用 </t>
    </r>
    <r>
      <rPr>
        <sz val="9"/>
        <rFont val="新細明體"/>
        <family val="1"/>
      </rPr>
      <t>Coenish Game Hen</t>
    </r>
  </si>
  <si>
    <r>
      <rPr>
        <sz val="10"/>
        <rFont val="新細明體"/>
        <family val="1"/>
      </rPr>
      <t xml:space="preserve">合計          </t>
    </r>
    <r>
      <rPr>
        <sz val="9"/>
        <rFont val="新細明體"/>
        <family val="1"/>
      </rPr>
      <t>Total</t>
    </r>
  </si>
  <si>
    <r>
      <rPr>
        <sz val="10"/>
        <rFont val="新細明體"/>
        <family val="1"/>
      </rPr>
      <t xml:space="preserve">蛋用              </t>
    </r>
    <r>
      <rPr>
        <sz val="9"/>
        <rFont val="新細明體"/>
        <family val="1"/>
      </rPr>
      <t>Lay Egg</t>
    </r>
  </si>
  <si>
    <r>
      <rPr>
        <sz val="10"/>
        <rFont val="新細明體"/>
        <family val="1"/>
      </rPr>
      <t xml:space="preserve">肉用            </t>
    </r>
    <r>
      <rPr>
        <sz val="9"/>
        <rFont val="新細明體"/>
        <family val="1"/>
      </rPr>
      <t>Coenish Game Hen</t>
    </r>
  </si>
  <si>
    <t>Geese</t>
  </si>
  <si>
    <t>Turkeys</t>
  </si>
  <si>
    <t>…</t>
  </si>
  <si>
    <t>資料來源：本府農業處 2251-02-04-2 選定標準家禽飼養100隻以上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</si>
</sst>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_-;\-* #,##0.00_-;_-* \-??_-;_-@_-"/>
    <numFmt numFmtId="177" formatCode="_-* #,##0_-;\-* #,##0_-;_-* \-_-;_-@_-"/>
    <numFmt numFmtId="178" formatCode="#,##0.00_);[Red]\(#,##0.00\)"/>
    <numFmt numFmtId="179" formatCode="_(* #,##0.00_);_(* \(#,##0.00\);_(* \-??_);_(@_)"/>
    <numFmt numFmtId="180" formatCode="_(* #,##0_);_(* \(#,##0\);_(* \-??_);_(@_)"/>
    <numFmt numFmtId="181" formatCode="_-* #,##0.0_-;\-* #,##0.0_-;_-* \-?_-;_-@_-"/>
    <numFmt numFmtId="182" formatCode="_-* #,##0.00_-;\-* #,##0.00_-;_-* \-?_-;_-@_-"/>
    <numFmt numFmtId="183" formatCode="_-* #,##0.00_-;\-* #,##0.00_-;_-* \-_-;_-@_-"/>
    <numFmt numFmtId="184" formatCode="#,##0.00_ "/>
    <numFmt numFmtId="185" formatCode="#,##0.00_);\(#,##0.00\)"/>
    <numFmt numFmtId="186" formatCode="#,##0_);\(#,##0\)"/>
    <numFmt numFmtId="187" formatCode="_(* #,##0_);_(* \(#,##0\);_(* \-_);_(@_)"/>
  </numFmts>
  <fonts count="51">
    <font>
      <sz val="12"/>
      <name val="微軟正黑體"/>
      <family val="2"/>
    </font>
    <font>
      <sz val="10"/>
      <name val="Arial"/>
      <family val="2"/>
    </font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8"/>
      <name val="新細明體"/>
      <family val="1"/>
    </font>
    <font>
      <sz val="16"/>
      <name val="新細明體"/>
      <family val="1"/>
    </font>
    <font>
      <sz val="11"/>
      <name val="新細明體"/>
      <family val="1"/>
    </font>
    <font>
      <sz val="11"/>
      <color indexed="8"/>
      <name val="新細明體"/>
      <family val="1"/>
    </font>
    <font>
      <sz val="8"/>
      <name val="新細明體"/>
      <family val="1"/>
    </font>
    <font>
      <sz val="7.5"/>
      <name val="新細明體"/>
      <family val="1"/>
    </font>
    <font>
      <sz val="10"/>
      <color indexed="8"/>
      <name val="新細明體"/>
      <family val="1"/>
    </font>
    <font>
      <sz val="14"/>
      <name val="新細明體"/>
      <family val="1"/>
    </font>
    <font>
      <b/>
      <sz val="10"/>
      <name val="新細明體"/>
      <family val="1"/>
    </font>
    <font>
      <sz val="17"/>
      <name val="新細明體"/>
      <family val="1"/>
    </font>
    <font>
      <sz val="18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標楷體"/>
      <family val="4"/>
    </font>
    <font>
      <b/>
      <sz val="13"/>
      <color indexed="56"/>
      <name val="標楷體"/>
      <family val="4"/>
    </font>
    <font>
      <b/>
      <sz val="11"/>
      <color indexed="56"/>
      <name val="標楷體"/>
      <family val="4"/>
    </font>
    <font>
      <sz val="12"/>
      <color indexed="17"/>
      <name val="標楷體"/>
      <family val="4"/>
    </font>
    <font>
      <sz val="12"/>
      <color indexed="20"/>
      <name val="標楷體"/>
      <family val="4"/>
    </font>
    <font>
      <sz val="12"/>
      <color indexed="60"/>
      <name val="標楷體"/>
      <family val="4"/>
    </font>
    <font>
      <sz val="12"/>
      <color indexed="62"/>
      <name val="標楷體"/>
      <family val="4"/>
    </font>
    <font>
      <b/>
      <sz val="12"/>
      <color indexed="63"/>
      <name val="標楷體"/>
      <family val="4"/>
    </font>
    <font>
      <b/>
      <sz val="12"/>
      <color indexed="52"/>
      <name val="標楷體"/>
      <family val="4"/>
    </font>
    <font>
      <sz val="12"/>
      <color indexed="52"/>
      <name val="標楷體"/>
      <family val="4"/>
    </font>
    <font>
      <b/>
      <sz val="12"/>
      <color indexed="9"/>
      <name val="標楷體"/>
      <family val="4"/>
    </font>
    <font>
      <sz val="12"/>
      <color indexed="10"/>
      <name val="標楷體"/>
      <family val="4"/>
    </font>
    <font>
      <i/>
      <sz val="12"/>
      <color indexed="23"/>
      <name val="標楷體"/>
      <family val="4"/>
    </font>
    <font>
      <b/>
      <sz val="12"/>
      <color indexed="8"/>
      <name val="標楷體"/>
      <family val="4"/>
    </font>
    <font>
      <sz val="12"/>
      <color indexed="9"/>
      <name val="標楷體"/>
      <family val="4"/>
    </font>
    <font>
      <sz val="12"/>
      <color indexed="8"/>
      <name val="標楷體"/>
      <family val="4"/>
    </font>
    <font>
      <sz val="9"/>
      <name val="微軟正黑體"/>
      <family val="2"/>
    </font>
    <font>
      <sz val="12"/>
      <color theme="1"/>
      <name val="標楷體"/>
      <family val="4"/>
    </font>
    <font>
      <sz val="12"/>
      <color theme="0"/>
      <name val="標楷體"/>
      <family val="4"/>
    </font>
    <font>
      <sz val="12"/>
      <color rgb="FF9C6500"/>
      <name val="標楷體"/>
      <family val="4"/>
    </font>
    <font>
      <b/>
      <sz val="12"/>
      <color theme="1"/>
      <name val="標楷體"/>
      <family val="4"/>
    </font>
    <font>
      <sz val="12"/>
      <color rgb="FF006100"/>
      <name val="標楷體"/>
      <family val="4"/>
    </font>
    <font>
      <b/>
      <sz val="12"/>
      <color rgb="FFFA7D00"/>
      <name val="標楷體"/>
      <family val="4"/>
    </font>
    <font>
      <sz val="12"/>
      <color rgb="FFFA7D00"/>
      <name val="標楷體"/>
      <family val="4"/>
    </font>
    <font>
      <i/>
      <sz val="12"/>
      <color rgb="FF7F7F7F"/>
      <name val="標楷體"/>
      <family val="4"/>
    </font>
    <font>
      <b/>
      <sz val="18"/>
      <color theme="3"/>
      <name val="Cambria"/>
      <family val="1"/>
    </font>
    <font>
      <b/>
      <sz val="15"/>
      <color theme="3"/>
      <name val="標楷體"/>
      <family val="4"/>
    </font>
    <font>
      <b/>
      <sz val="13"/>
      <color theme="3"/>
      <name val="標楷體"/>
      <family val="4"/>
    </font>
    <font>
      <b/>
      <sz val="11"/>
      <color theme="3"/>
      <name val="標楷體"/>
      <family val="4"/>
    </font>
    <font>
      <sz val="12"/>
      <color rgb="FF3F3F76"/>
      <name val="標楷體"/>
      <family val="4"/>
    </font>
    <font>
      <b/>
      <sz val="12"/>
      <color rgb="FF3F3F3F"/>
      <name val="標楷體"/>
      <family val="4"/>
    </font>
    <font>
      <b/>
      <sz val="12"/>
      <color theme="0"/>
      <name val="標楷體"/>
      <family val="4"/>
    </font>
    <font>
      <sz val="12"/>
      <color rgb="FF9C0006"/>
      <name val="標楷體"/>
      <family val="4"/>
    </font>
    <font>
      <sz val="12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0">
      <alignment/>
      <protection/>
    </xf>
    <xf numFmtId="179" fontId="0" fillId="0" borderId="0" applyFill="0" applyBorder="0" applyAlignment="0" applyProtection="0"/>
    <xf numFmtId="176" fontId="0" fillId="0" borderId="0" applyFill="0" applyBorder="0" applyAlignment="0" applyProtection="0"/>
    <xf numFmtId="41" fontId="1" fillId="0" borderId="0" applyFill="0" applyBorder="0" applyAlignment="0" applyProtection="0"/>
    <xf numFmtId="177" fontId="0" fillId="0" borderId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1" fillId="0" borderId="0" applyFill="0" applyBorder="0" applyAlignment="0" applyProtection="0"/>
    <xf numFmtId="0" fontId="39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369">
    <xf numFmtId="0" fontId="0" fillId="0" borderId="0" xfId="0" applyAlignment="1">
      <alignment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vertical="center"/>
    </xf>
    <xf numFmtId="177" fontId="7" fillId="0" borderId="10" xfId="0" applyNumberFormat="1" applyFont="1" applyBorder="1" applyAlignment="1">
      <alignment horizontal="center" vertical="center" wrapText="1"/>
    </xf>
    <xf numFmtId="177" fontId="7" fillId="0" borderId="11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 wrapText="1"/>
    </xf>
    <xf numFmtId="176" fontId="7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 wrapText="1"/>
    </xf>
    <xf numFmtId="176" fontId="7" fillId="0" borderId="15" xfId="0" applyNumberFormat="1" applyFont="1" applyBorder="1" applyAlignment="1">
      <alignment horizontal="center" vertical="center"/>
    </xf>
    <xf numFmtId="178" fontId="7" fillId="0" borderId="0" xfId="0" applyNumberFormat="1" applyFont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178" fontId="7" fillId="0" borderId="0" xfId="33" applyNumberFormat="1" applyFont="1" applyBorder="1" applyAlignment="1">
      <alignment horizontal="right" vertical="center"/>
      <protection/>
    </xf>
    <xf numFmtId="4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178" fontId="3" fillId="0" borderId="0" xfId="0" applyNumberFormat="1" applyFont="1" applyFill="1" applyAlignment="1">
      <alignment vertical="center"/>
    </xf>
    <xf numFmtId="180" fontId="3" fillId="0" borderId="0" xfId="34" applyNumberFormat="1" applyFont="1" applyFill="1" applyBorder="1" applyAlignment="1" applyProtection="1">
      <alignment vertical="center"/>
      <protection/>
    </xf>
    <xf numFmtId="179" fontId="3" fillId="0" borderId="0" xfId="34" applyFont="1" applyFill="1" applyBorder="1" applyAlignment="1" applyProtection="1">
      <alignment vertical="center"/>
      <protection/>
    </xf>
    <xf numFmtId="179" fontId="3" fillId="0" borderId="16" xfId="34" applyFont="1" applyFill="1" applyBorder="1" applyAlignment="1" applyProtection="1">
      <alignment horizontal="center" vertical="center"/>
      <protection/>
    </xf>
    <xf numFmtId="180" fontId="3" fillId="0" borderId="17" xfId="34" applyNumberFormat="1" applyFont="1" applyFill="1" applyBorder="1" applyAlignment="1" applyProtection="1">
      <alignment horizontal="center" vertical="center"/>
      <protection/>
    </xf>
    <xf numFmtId="4" fontId="4" fillId="0" borderId="18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/>
    </xf>
    <xf numFmtId="177" fontId="7" fillId="0" borderId="21" xfId="0" applyNumberFormat="1" applyFont="1" applyBorder="1" applyAlignment="1">
      <alignment horizontal="center" vertical="center"/>
    </xf>
    <xf numFmtId="4" fontId="3" fillId="0" borderId="22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177" fontId="7" fillId="0" borderId="13" xfId="0" applyNumberFormat="1" applyFont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177" fontId="7" fillId="0" borderId="13" xfId="0" applyNumberFormat="1" applyFont="1" applyFill="1" applyBorder="1" applyAlignment="1">
      <alignment horizontal="center" vertical="center"/>
    </xf>
    <xf numFmtId="177" fontId="7" fillId="0" borderId="21" xfId="0" applyNumberFormat="1" applyFont="1" applyFill="1" applyBorder="1" applyAlignment="1">
      <alignment horizontal="center" vertical="center"/>
    </xf>
    <xf numFmtId="4" fontId="3" fillId="0" borderId="23" xfId="0" applyNumberFormat="1" applyFont="1" applyBorder="1" applyAlignment="1">
      <alignment horizontal="center" vertical="center"/>
    </xf>
    <xf numFmtId="181" fontId="7" fillId="0" borderId="23" xfId="0" applyNumberFormat="1" applyFont="1" applyBorder="1" applyAlignment="1">
      <alignment horizontal="center" vertical="center"/>
    </xf>
    <xf numFmtId="181" fontId="7" fillId="0" borderId="21" xfId="0" applyNumberFormat="1" applyFont="1" applyBorder="1" applyAlignment="1">
      <alignment horizontal="center" vertical="center"/>
    </xf>
    <xf numFmtId="181" fontId="7" fillId="0" borderId="21" xfId="0" applyNumberFormat="1" applyFont="1" applyFill="1" applyBorder="1" applyAlignment="1">
      <alignment horizontal="center" vertical="center"/>
    </xf>
    <xf numFmtId="176" fontId="7" fillId="0" borderId="21" xfId="0" applyNumberFormat="1" applyFont="1" applyFill="1" applyBorder="1" applyAlignment="1">
      <alignment horizontal="center" vertical="center"/>
    </xf>
    <xf numFmtId="181" fontId="7" fillId="0" borderId="0" xfId="0" applyNumberFormat="1" applyFont="1" applyBorder="1" applyAlignment="1">
      <alignment horizontal="center" vertical="center"/>
    </xf>
    <xf numFmtId="181" fontId="7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81" fontId="7" fillId="0" borderId="13" xfId="0" applyNumberFormat="1" applyFont="1" applyBorder="1" applyAlignment="1">
      <alignment horizontal="center" vertical="center"/>
    </xf>
    <xf numFmtId="181" fontId="7" fillId="0" borderId="13" xfId="0" applyNumberFormat="1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4" fontId="3" fillId="0" borderId="2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" fontId="3" fillId="0" borderId="19" xfId="0" applyNumberFormat="1" applyFont="1" applyFill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182" fontId="7" fillId="0" borderId="23" xfId="0" applyNumberFormat="1" applyFont="1" applyBorder="1" applyAlignment="1">
      <alignment horizontal="center" vertical="center"/>
    </xf>
    <xf numFmtId="182" fontId="7" fillId="0" borderId="21" xfId="0" applyNumberFormat="1" applyFont="1" applyBorder="1" applyAlignment="1">
      <alignment horizontal="center" vertical="center"/>
    </xf>
    <xf numFmtId="182" fontId="7" fillId="0" borderId="21" xfId="0" applyNumberFormat="1" applyFont="1" applyFill="1" applyBorder="1" applyAlignment="1">
      <alignment horizontal="center" vertical="center"/>
    </xf>
    <xf numFmtId="183" fontId="7" fillId="0" borderId="2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182" fontId="7" fillId="0" borderId="15" xfId="0" applyNumberFormat="1" applyFont="1" applyFill="1" applyBorder="1" applyAlignment="1">
      <alignment horizontal="center" vertical="center"/>
    </xf>
    <xf numFmtId="182" fontId="7" fillId="0" borderId="0" xfId="0" applyNumberFormat="1" applyFont="1" applyFill="1" applyBorder="1" applyAlignment="1">
      <alignment horizontal="center" vertical="center"/>
    </xf>
    <xf numFmtId="183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center" vertical="center"/>
    </xf>
    <xf numFmtId="183" fontId="7" fillId="0" borderId="24" xfId="0" applyNumberFormat="1" applyFont="1" applyFill="1" applyBorder="1" applyAlignment="1">
      <alignment horizontal="center" vertical="center"/>
    </xf>
    <xf numFmtId="183" fontId="7" fillId="0" borderId="13" xfId="0" applyNumberFormat="1" applyFont="1" applyFill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13" xfId="34" applyNumberFormat="1" applyFont="1" applyFill="1" applyBorder="1" applyAlignment="1" applyProtection="1">
      <alignment horizontal="center" vertical="center"/>
      <protection/>
    </xf>
    <xf numFmtId="177" fontId="7" fillId="0" borderId="13" xfId="34" applyNumberFormat="1" applyFont="1" applyFill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4" fontId="4" fillId="0" borderId="25" xfId="0" applyNumberFormat="1" applyFont="1" applyBorder="1" applyAlignment="1">
      <alignment horizontal="center" vertical="center"/>
    </xf>
    <xf numFmtId="176" fontId="7" fillId="0" borderId="24" xfId="0" applyNumberFormat="1" applyFont="1" applyFill="1" applyBorder="1" applyAlignment="1">
      <alignment horizontal="center" vertical="center"/>
    </xf>
    <xf numFmtId="176" fontId="7" fillId="0" borderId="0" xfId="34" applyNumberFormat="1" applyFont="1" applyFill="1" applyBorder="1" applyAlignment="1" applyProtection="1">
      <alignment horizontal="center" vertical="center"/>
      <protection/>
    </xf>
    <xf numFmtId="177" fontId="7" fillId="0" borderId="0" xfId="34" applyNumberFormat="1" applyFont="1" applyFill="1" applyBorder="1" applyAlignment="1" applyProtection="1">
      <alignment horizontal="center" vertical="center"/>
      <protection/>
    </xf>
    <xf numFmtId="4" fontId="7" fillId="0" borderId="21" xfId="0" applyNumberFormat="1" applyFont="1" applyBorder="1" applyAlignment="1">
      <alignment horizontal="right" vertical="center"/>
    </xf>
    <xf numFmtId="176" fontId="7" fillId="0" borderId="21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4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76" fontId="5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" fontId="4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vertical="center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176" fontId="7" fillId="0" borderId="14" xfId="0" applyNumberFormat="1" applyFont="1" applyFill="1" applyBorder="1" applyAlignment="1">
      <alignment horizontal="center" vertical="center" wrapText="1"/>
    </xf>
    <xf numFmtId="184" fontId="4" fillId="0" borderId="0" xfId="0" applyNumberFormat="1" applyFont="1" applyFill="1" applyBorder="1" applyAlignment="1">
      <alignment vertical="center" wrapText="1"/>
    </xf>
    <xf numFmtId="176" fontId="4" fillId="0" borderId="0" xfId="0" applyNumberFormat="1" applyFont="1" applyBorder="1" applyAlignment="1">
      <alignment vertical="center"/>
    </xf>
    <xf numFmtId="183" fontId="4" fillId="0" borderId="0" xfId="0" applyNumberFormat="1" applyFont="1" applyBorder="1" applyAlignment="1">
      <alignment vertical="center"/>
    </xf>
    <xf numFmtId="184" fontId="4" fillId="0" borderId="0" xfId="33" applyNumberFormat="1" applyFont="1" applyBorder="1" applyAlignment="1">
      <alignment vertical="center"/>
      <protection/>
    </xf>
    <xf numFmtId="184" fontId="4" fillId="0" borderId="0" xfId="37" applyNumberFormat="1" applyFont="1" applyFill="1" applyBorder="1" applyAlignment="1" applyProtection="1">
      <alignment vertical="center"/>
      <protection/>
    </xf>
    <xf numFmtId="184" fontId="4" fillId="0" borderId="0" xfId="33" applyNumberFormat="1" applyFont="1" applyBorder="1" applyAlignment="1">
      <alignment vertical="center" wrapText="1"/>
      <protection/>
    </xf>
    <xf numFmtId="184" fontId="4" fillId="0" borderId="0" xfId="0" applyNumberFormat="1" applyFont="1" applyBorder="1" applyAlignment="1">
      <alignment vertical="center"/>
    </xf>
    <xf numFmtId="176" fontId="2" fillId="0" borderId="0" xfId="0" applyNumberFormat="1" applyFont="1" applyAlignment="1">
      <alignment/>
    </xf>
    <xf numFmtId="176" fontId="2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176" fontId="1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 wrapText="1"/>
    </xf>
    <xf numFmtId="176" fontId="4" fillId="0" borderId="0" xfId="0" applyNumberFormat="1" applyFont="1" applyBorder="1" applyAlignment="1">
      <alignment horizontal="right" vertical="center" wrapText="1"/>
    </xf>
    <xf numFmtId="176" fontId="3" fillId="0" borderId="0" xfId="0" applyNumberFormat="1" applyFont="1" applyBorder="1" applyAlignment="1">
      <alignment horizontal="right" vertical="center" wrapText="1"/>
    </xf>
    <xf numFmtId="176" fontId="4" fillId="0" borderId="10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/>
    </xf>
    <xf numFmtId="183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/>
    </xf>
    <xf numFmtId="177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/>
    </xf>
    <xf numFmtId="176" fontId="4" fillId="0" borderId="14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/>
    </xf>
    <xf numFmtId="176" fontId="4" fillId="0" borderId="0" xfId="0" applyNumberFormat="1" applyFont="1" applyFill="1" applyBorder="1" applyAlignment="1">
      <alignment/>
    </xf>
    <xf numFmtId="184" fontId="4" fillId="0" borderId="0" xfId="0" applyNumberFormat="1" applyFont="1" applyFill="1" applyBorder="1" applyAlignment="1">
      <alignment vertical="center"/>
    </xf>
    <xf numFmtId="184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vertical="center"/>
    </xf>
    <xf numFmtId="185" fontId="2" fillId="0" borderId="0" xfId="0" applyNumberFormat="1" applyFont="1" applyAlignment="1">
      <alignment/>
    </xf>
    <xf numFmtId="186" fontId="2" fillId="0" borderId="0" xfId="0" applyNumberFormat="1" applyFont="1" applyAlignment="1">
      <alignment/>
    </xf>
    <xf numFmtId="185" fontId="2" fillId="0" borderId="0" xfId="0" applyNumberFormat="1" applyFont="1" applyAlignment="1">
      <alignment horizontal="center" vertical="center"/>
    </xf>
    <xf numFmtId="186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85" fontId="4" fillId="0" borderId="0" xfId="0" applyNumberFormat="1" applyFont="1" applyAlignment="1">
      <alignment/>
    </xf>
    <xf numFmtId="186" fontId="4" fillId="0" borderId="0" xfId="0" applyNumberFormat="1" applyFont="1" applyAlignment="1">
      <alignment/>
    </xf>
    <xf numFmtId="185" fontId="4" fillId="0" borderId="0" xfId="0" applyNumberFormat="1" applyFont="1" applyAlignment="1">
      <alignment horizontal="center" vertical="center"/>
    </xf>
    <xf numFmtId="186" fontId="4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186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 horizontal="center"/>
    </xf>
    <xf numFmtId="186" fontId="5" fillId="0" borderId="0" xfId="0" applyNumberFormat="1" applyFont="1" applyBorder="1" applyAlignment="1">
      <alignment vertical="center"/>
    </xf>
    <xf numFmtId="176" fontId="12" fillId="0" borderId="0" xfId="0" applyNumberFormat="1" applyFont="1" applyBorder="1" applyAlignment="1">
      <alignment vertical="center"/>
    </xf>
    <xf numFmtId="186" fontId="3" fillId="0" borderId="0" xfId="0" applyNumberFormat="1" applyFont="1" applyAlignment="1">
      <alignment horizontal="center" vertical="center"/>
    </xf>
    <xf numFmtId="186" fontId="3" fillId="0" borderId="0" xfId="0" applyNumberFormat="1" applyFont="1" applyAlignment="1">
      <alignment vertical="center"/>
    </xf>
    <xf numFmtId="186" fontId="3" fillId="0" borderId="29" xfId="0" applyNumberFormat="1" applyFont="1" applyBorder="1" applyAlignment="1">
      <alignment vertical="center"/>
    </xf>
    <xf numFmtId="185" fontId="3" fillId="0" borderId="29" xfId="0" applyNumberFormat="1" applyFont="1" applyBorder="1" applyAlignment="1">
      <alignment horizontal="center" vertical="center"/>
    </xf>
    <xf numFmtId="186" fontId="3" fillId="0" borderId="29" xfId="0" applyNumberFormat="1" applyFont="1" applyBorder="1" applyAlignment="1">
      <alignment horizontal="center" vertical="center"/>
    </xf>
    <xf numFmtId="185" fontId="3" fillId="0" borderId="29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horizontal="center" vertical="center"/>
    </xf>
    <xf numFmtId="4" fontId="4" fillId="0" borderId="3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81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179" fontId="4" fillId="0" borderId="0" xfId="34" applyFont="1" applyFill="1" applyBorder="1" applyAlignment="1" applyProtection="1">
      <alignment horizontal="right" vertical="center"/>
      <protection/>
    </xf>
    <xf numFmtId="180" fontId="4" fillId="0" borderId="0" xfId="34" applyNumberFormat="1" applyFont="1" applyFill="1" applyBorder="1" applyAlignment="1" applyProtection="1">
      <alignment horizontal="right" vertical="center"/>
      <protection/>
    </xf>
    <xf numFmtId="176" fontId="13" fillId="0" borderId="0" xfId="0" applyNumberFormat="1" applyFont="1" applyBorder="1" applyAlignment="1">
      <alignment horizontal="right" vertical="center"/>
    </xf>
    <xf numFmtId="176" fontId="4" fillId="0" borderId="0" xfId="34" applyNumberFormat="1" applyFont="1" applyFill="1" applyBorder="1" applyAlignment="1" applyProtection="1">
      <alignment horizontal="right" vertical="center"/>
      <protection/>
    </xf>
    <xf numFmtId="176" fontId="4" fillId="0" borderId="0" xfId="0" applyNumberFormat="1" applyFont="1" applyFill="1" applyBorder="1" applyAlignment="1">
      <alignment horizontal="right" vertical="center"/>
    </xf>
    <xf numFmtId="183" fontId="4" fillId="0" borderId="0" xfId="0" applyNumberFormat="1" applyFont="1" applyBorder="1" applyAlignment="1">
      <alignment horizontal="right" vertical="center"/>
    </xf>
    <xf numFmtId="185" fontId="4" fillId="0" borderId="0" xfId="0" applyNumberFormat="1" applyFont="1" applyBorder="1" applyAlignment="1">
      <alignment vertical="center"/>
    </xf>
    <xf numFmtId="186" fontId="4" fillId="0" borderId="0" xfId="0" applyNumberFormat="1" applyFont="1" applyBorder="1" applyAlignment="1">
      <alignment vertical="center"/>
    </xf>
    <xf numFmtId="186" fontId="12" fillId="0" borderId="0" xfId="0" applyNumberFormat="1" applyFont="1" applyBorder="1" applyAlignment="1">
      <alignment vertical="center"/>
    </xf>
    <xf numFmtId="186" fontId="3" fillId="0" borderId="0" xfId="0" applyNumberFormat="1" applyFont="1" applyBorder="1" applyAlignment="1">
      <alignment vertical="center"/>
    </xf>
    <xf numFmtId="185" fontId="3" fillId="0" borderId="0" xfId="0" applyNumberFormat="1" applyFont="1" applyBorder="1" applyAlignment="1">
      <alignment horizontal="center" vertical="center"/>
    </xf>
    <xf numFmtId="186" fontId="3" fillId="0" borderId="0" xfId="0" applyNumberFormat="1" applyFont="1" applyBorder="1" applyAlignment="1">
      <alignment horizontal="center" vertical="center"/>
    </xf>
    <xf numFmtId="185" fontId="3" fillId="0" borderId="0" xfId="0" applyNumberFormat="1" applyFont="1" applyBorder="1" applyAlignment="1">
      <alignment vertical="center"/>
    </xf>
    <xf numFmtId="4" fontId="4" fillId="0" borderId="31" xfId="0" applyNumberFormat="1" applyFont="1" applyBorder="1" applyAlignment="1">
      <alignment horizontal="center" vertical="center" wrapText="1"/>
    </xf>
    <xf numFmtId="176" fontId="4" fillId="0" borderId="31" xfId="0" applyNumberFormat="1" applyFont="1" applyBorder="1" applyAlignment="1">
      <alignment horizontal="center" vertical="center" wrapText="1"/>
    </xf>
    <xf numFmtId="183" fontId="7" fillId="0" borderId="14" xfId="0" applyNumberFormat="1" applyFont="1" applyBorder="1" applyAlignment="1">
      <alignment horizontal="center" vertical="center" wrapText="1"/>
    </xf>
    <xf numFmtId="181" fontId="4" fillId="0" borderId="0" xfId="0" applyNumberFormat="1" applyFont="1" applyBorder="1" applyAlignment="1">
      <alignment horizontal="center" vertical="center"/>
    </xf>
    <xf numFmtId="183" fontId="2" fillId="0" borderId="0" xfId="0" applyNumberFormat="1" applyFont="1" applyBorder="1" applyAlignment="1">
      <alignment/>
    </xf>
    <xf numFmtId="183" fontId="2" fillId="0" borderId="0" xfId="0" applyNumberFormat="1" applyFont="1" applyAlignment="1">
      <alignment/>
    </xf>
    <xf numFmtId="183" fontId="7" fillId="0" borderId="14" xfId="0" applyNumberFormat="1" applyFont="1" applyFill="1" applyBorder="1" applyAlignment="1">
      <alignment horizontal="center" vertical="center" wrapText="1"/>
    </xf>
    <xf numFmtId="183" fontId="2" fillId="0" borderId="0" xfId="0" applyNumberFormat="1" applyFont="1" applyFill="1" applyAlignment="1">
      <alignment/>
    </xf>
    <xf numFmtId="0" fontId="7" fillId="0" borderId="14" xfId="0" applyFont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176" fontId="4" fillId="0" borderId="0" xfId="33" applyNumberFormat="1" applyFont="1" applyFill="1" applyBorder="1" applyAlignment="1">
      <alignment horizontal="right" vertical="distributed" wrapText="1"/>
      <protection/>
    </xf>
    <xf numFmtId="176" fontId="4" fillId="0" borderId="0" xfId="37" applyNumberFormat="1" applyFont="1" applyFill="1" applyBorder="1" applyAlignment="1" applyProtection="1">
      <alignment horizontal="right" vertical="distributed" wrapText="1"/>
      <protection/>
    </xf>
    <xf numFmtId="176" fontId="4" fillId="0" borderId="0" xfId="37" applyNumberFormat="1" applyFont="1" applyFill="1" applyBorder="1" applyAlignment="1" applyProtection="1">
      <alignment vertical="center" wrapText="1"/>
      <protection/>
    </xf>
    <xf numFmtId="176" fontId="4" fillId="0" borderId="0" xfId="37" applyNumberFormat="1" applyFont="1" applyFill="1" applyBorder="1" applyAlignment="1" applyProtection="1">
      <alignment vertical="center"/>
      <protection/>
    </xf>
    <xf numFmtId="176" fontId="4" fillId="0" borderId="0" xfId="37" applyNumberFormat="1" applyFont="1" applyFill="1" applyBorder="1" applyAlignment="1" applyProtection="1">
      <alignment horizontal="right" vertical="center" wrapText="1"/>
      <protection/>
    </xf>
    <xf numFmtId="176" fontId="4" fillId="0" borderId="0" xfId="33" applyNumberFormat="1" applyFont="1" applyFill="1" applyBorder="1" applyAlignment="1">
      <alignment horizontal="right" vertical="center" wrapText="1"/>
      <protection/>
    </xf>
    <xf numFmtId="176" fontId="4" fillId="0" borderId="0" xfId="0" applyNumberFormat="1" applyFont="1" applyAlignment="1">
      <alignment vertical="center"/>
    </xf>
    <xf numFmtId="177" fontId="2" fillId="0" borderId="0" xfId="0" applyNumberFormat="1" applyFont="1" applyAlignment="1">
      <alignment/>
    </xf>
    <xf numFmtId="177" fontId="4" fillId="0" borderId="0" xfId="0" applyNumberFormat="1" applyFont="1" applyBorder="1" applyAlignment="1">
      <alignment horizontal="left" vertical="center"/>
    </xf>
    <xf numFmtId="177" fontId="4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177" fontId="7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Alignment="1">
      <alignment/>
    </xf>
    <xf numFmtId="177" fontId="4" fillId="0" borderId="10" xfId="0" applyNumberFormat="1" applyFont="1" applyBorder="1" applyAlignment="1">
      <alignment horizontal="center" vertical="distributed" wrapText="1"/>
    </xf>
    <xf numFmtId="177" fontId="3" fillId="0" borderId="0" xfId="0" applyNumberFormat="1" applyFont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7" fontId="4" fillId="0" borderId="25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177" fontId="7" fillId="0" borderId="14" xfId="0" applyNumberFormat="1" applyFont="1" applyBorder="1" applyAlignment="1">
      <alignment horizontal="center" vertical="center" wrapText="1"/>
    </xf>
    <xf numFmtId="177" fontId="3" fillId="0" borderId="0" xfId="0" applyNumberFormat="1" applyFont="1" applyBorder="1" applyAlignment="1">
      <alignment/>
    </xf>
    <xf numFmtId="177" fontId="4" fillId="0" borderId="15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 wrapText="1"/>
    </xf>
    <xf numFmtId="177" fontId="3" fillId="0" borderId="13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177" fontId="7" fillId="0" borderId="15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horizontal="right" vertical="center"/>
    </xf>
    <xf numFmtId="177" fontId="7" fillId="0" borderId="25" xfId="0" applyNumberFormat="1" applyFont="1" applyBorder="1" applyAlignment="1">
      <alignment horizontal="center" vertical="center" wrapText="1"/>
    </xf>
    <xf numFmtId="177" fontId="3" fillId="0" borderId="13" xfId="0" applyNumberFormat="1" applyFont="1" applyBorder="1" applyAlignment="1">
      <alignment vertical="center"/>
    </xf>
    <xf numFmtId="177" fontId="3" fillId="0" borderId="13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vertical="center"/>
    </xf>
    <xf numFmtId="177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7" fillId="0" borderId="10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6" fontId="7" fillId="0" borderId="25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77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37" fontId="6" fillId="0" borderId="0" xfId="0" applyNumberFormat="1" applyFont="1" applyAlignment="1">
      <alignment vertical="center"/>
    </xf>
    <xf numFmtId="37" fontId="4" fillId="0" borderId="0" xfId="0" applyNumberFormat="1" applyFont="1" applyAlignment="1">
      <alignment horizontal="left" vertical="center"/>
    </xf>
    <xf numFmtId="37" fontId="3" fillId="0" borderId="0" xfId="0" applyNumberFormat="1" applyFont="1" applyAlignment="1">
      <alignment vertical="center"/>
    </xf>
    <xf numFmtId="37" fontId="7" fillId="0" borderId="0" xfId="0" applyNumberFormat="1" applyFont="1" applyBorder="1" applyAlignment="1">
      <alignment horizontal="right" vertical="center"/>
    </xf>
    <xf numFmtId="37" fontId="7" fillId="0" borderId="31" xfId="0" applyNumberFormat="1" applyFont="1" applyBorder="1" applyAlignment="1">
      <alignment horizontal="center" vertical="center" wrapText="1"/>
    </xf>
    <xf numFmtId="37" fontId="7" fillId="0" borderId="31" xfId="0" applyNumberFormat="1" applyFont="1" applyFill="1" applyBorder="1" applyAlignment="1">
      <alignment horizontal="center" vertical="center" wrapText="1"/>
    </xf>
    <xf numFmtId="37" fontId="7" fillId="0" borderId="26" xfId="0" applyNumberFormat="1" applyFont="1" applyBorder="1" applyAlignment="1">
      <alignment horizontal="center" vertical="center" wrapText="1"/>
    </xf>
    <xf numFmtId="37" fontId="3" fillId="0" borderId="0" xfId="0" applyNumberFormat="1" applyFont="1" applyBorder="1" applyAlignment="1">
      <alignment horizontal="center" vertical="center"/>
    </xf>
    <xf numFmtId="37" fontId="7" fillId="0" borderId="14" xfId="0" applyNumberFormat="1" applyFont="1" applyBorder="1" applyAlignment="1">
      <alignment horizontal="center" vertical="center" wrapText="1"/>
    </xf>
    <xf numFmtId="37" fontId="7" fillId="0" borderId="0" xfId="0" applyNumberFormat="1" applyFont="1" applyBorder="1" applyAlignment="1">
      <alignment horizontal="center" vertical="center" wrapText="1"/>
    </xf>
    <xf numFmtId="177" fontId="7" fillId="0" borderId="15" xfId="0" applyNumberFormat="1" applyFont="1" applyBorder="1" applyAlignment="1">
      <alignment horizontal="center" vertical="center"/>
    </xf>
    <xf numFmtId="37" fontId="3" fillId="0" borderId="0" xfId="0" applyNumberFormat="1" applyFont="1" applyBorder="1" applyAlignment="1">
      <alignment vertical="center"/>
    </xf>
    <xf numFmtId="180" fontId="7" fillId="0" borderId="15" xfId="34" applyNumberFormat="1" applyFont="1" applyFill="1" applyBorder="1" applyAlignment="1" applyProtection="1">
      <alignment horizontal="right" vertical="center"/>
      <protection/>
    </xf>
    <xf numFmtId="177" fontId="7" fillId="0" borderId="0" xfId="34" applyNumberFormat="1" applyFont="1" applyFill="1" applyBorder="1" applyAlignment="1" applyProtection="1">
      <alignment vertical="center"/>
      <protection/>
    </xf>
    <xf numFmtId="180" fontId="7" fillId="0" borderId="0" xfId="34" applyNumberFormat="1" applyFont="1" applyFill="1" applyBorder="1" applyAlignment="1" applyProtection="1">
      <alignment horizontal="right" vertical="center"/>
      <protection/>
    </xf>
    <xf numFmtId="37" fontId="7" fillId="0" borderId="25" xfId="0" applyNumberFormat="1" applyFont="1" applyBorder="1" applyAlignment="1">
      <alignment horizontal="center" vertical="center" wrapText="1"/>
    </xf>
    <xf numFmtId="180" fontId="7" fillId="0" borderId="13" xfId="34" applyNumberFormat="1" applyFont="1" applyFill="1" applyBorder="1" applyAlignment="1" applyProtection="1">
      <alignment horizontal="right" vertical="center"/>
      <protection/>
    </xf>
    <xf numFmtId="177" fontId="7" fillId="0" borderId="13" xfId="34" applyNumberFormat="1" applyFont="1" applyFill="1" applyBorder="1" applyAlignment="1" applyProtection="1">
      <alignment vertical="center"/>
      <protection/>
    </xf>
    <xf numFmtId="4" fontId="4" fillId="0" borderId="0" xfId="0" applyNumberFormat="1" applyFont="1" applyBorder="1" applyAlignment="1">
      <alignment horizontal="distributed" vertical="center"/>
    </xf>
    <xf numFmtId="37" fontId="3" fillId="0" borderId="0" xfId="0" applyNumberFormat="1" applyFont="1" applyAlignment="1">
      <alignment horizontal="left"/>
    </xf>
    <xf numFmtId="37" fontId="3" fillId="0" borderId="0" xfId="0" applyNumberFormat="1" applyFont="1" applyBorder="1" applyAlignment="1">
      <alignment horizontal="left"/>
    </xf>
    <xf numFmtId="37" fontId="3" fillId="0" borderId="0" xfId="0" applyNumberFormat="1" applyFont="1" applyAlignment="1">
      <alignment/>
    </xf>
    <xf numFmtId="37" fontId="4" fillId="0" borderId="0" xfId="0" applyNumberFormat="1" applyFont="1" applyAlignment="1">
      <alignment horizontal="distributed" vertical="center"/>
    </xf>
    <xf numFmtId="37" fontId="4" fillId="0" borderId="0" xfId="0" applyNumberFormat="1" applyFont="1" applyAlignment="1">
      <alignment vertical="center"/>
    </xf>
    <xf numFmtId="37" fontId="4" fillId="0" borderId="0" xfId="0" applyNumberFormat="1" applyFont="1" applyBorder="1" applyAlignment="1">
      <alignment horizontal="left" vertical="center"/>
    </xf>
    <xf numFmtId="37" fontId="4" fillId="0" borderId="20" xfId="0" applyNumberFormat="1" applyFont="1" applyBorder="1" applyAlignment="1">
      <alignment horizontal="center" vertical="center" wrapText="1"/>
    </xf>
    <xf numFmtId="37" fontId="4" fillId="0" borderId="25" xfId="0" applyNumberFormat="1" applyFont="1" applyBorder="1" applyAlignment="1">
      <alignment horizontal="center" vertical="center"/>
    </xf>
    <xf numFmtId="37" fontId="4" fillId="0" borderId="32" xfId="0" applyNumberFormat="1" applyFont="1" applyBorder="1" applyAlignment="1">
      <alignment horizontal="center" vertical="center"/>
    </xf>
    <xf numFmtId="177" fontId="4" fillId="0" borderId="25" xfId="0" applyNumberFormat="1" applyFont="1" applyBorder="1" applyAlignment="1">
      <alignment horizontal="center" vertical="center" wrapText="1"/>
    </xf>
    <xf numFmtId="37" fontId="4" fillId="0" borderId="2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37" fontId="7" fillId="0" borderId="14" xfId="0" applyNumberFormat="1" applyFont="1" applyFill="1" applyBorder="1" applyAlignment="1">
      <alignment horizontal="center" vertical="center" wrapText="1"/>
    </xf>
    <xf numFmtId="37" fontId="3" fillId="0" borderId="0" xfId="0" applyNumberFormat="1" applyFont="1" applyFill="1" applyAlignment="1">
      <alignment vertical="center"/>
    </xf>
    <xf numFmtId="37" fontId="7" fillId="0" borderId="0" xfId="0" applyNumberFormat="1" applyFont="1" applyFill="1" applyBorder="1" applyAlignment="1">
      <alignment horizontal="center" vertical="center" wrapText="1"/>
    </xf>
    <xf numFmtId="37" fontId="3" fillId="0" borderId="0" xfId="0" applyNumberFormat="1" applyFont="1" applyFill="1" applyBorder="1" applyAlignment="1">
      <alignment vertical="center"/>
    </xf>
    <xf numFmtId="37" fontId="4" fillId="0" borderId="10" xfId="0" applyNumberFormat="1" applyFont="1" applyBorder="1" applyAlignment="1">
      <alignment horizontal="center" vertical="center"/>
    </xf>
    <xf numFmtId="37" fontId="4" fillId="0" borderId="21" xfId="0" applyNumberFormat="1" applyFont="1" applyBorder="1" applyAlignment="1">
      <alignment horizontal="center" vertical="center"/>
    </xf>
    <xf numFmtId="37" fontId="3" fillId="0" borderId="25" xfId="0" applyNumberFormat="1" applyFont="1" applyBorder="1" applyAlignment="1">
      <alignment horizontal="center" vertical="center" wrapText="1"/>
    </xf>
    <xf numFmtId="37" fontId="3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177" fontId="7" fillId="0" borderId="1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87" fontId="7" fillId="0" borderId="15" xfId="34" applyNumberFormat="1" applyFont="1" applyFill="1" applyBorder="1" applyAlignment="1" applyProtection="1">
      <alignment horizontal="right" vertical="center"/>
      <protection/>
    </xf>
    <xf numFmtId="187" fontId="7" fillId="0" borderId="0" xfId="34" applyNumberFormat="1" applyFont="1" applyFill="1" applyBorder="1" applyAlignment="1" applyProtection="1">
      <alignment horizontal="right" vertical="center"/>
      <protection/>
    </xf>
    <xf numFmtId="37" fontId="7" fillId="0" borderId="25" xfId="0" applyNumberFormat="1" applyFont="1" applyFill="1" applyBorder="1" applyAlignment="1">
      <alignment horizontal="center" vertical="center" wrapText="1"/>
    </xf>
    <xf numFmtId="187" fontId="7" fillId="0" borderId="13" xfId="34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 wrapText="1"/>
    </xf>
    <xf numFmtId="4" fontId="7" fillId="0" borderId="23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4" fontId="7" fillId="0" borderId="19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left" vertical="center"/>
    </xf>
    <xf numFmtId="4" fontId="4" fillId="0" borderId="0" xfId="0" applyNumberFormat="1" applyFont="1" applyBorder="1" applyAlignment="1">
      <alignment horizontal="right" vertical="center"/>
    </xf>
    <xf numFmtId="177" fontId="4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3" fillId="0" borderId="26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left" vertical="center" wrapText="1"/>
    </xf>
    <xf numFmtId="178" fontId="4" fillId="0" borderId="20" xfId="0" applyNumberFormat="1" applyFont="1" applyFill="1" applyBorder="1" applyAlignment="1">
      <alignment horizontal="center" vertical="center" wrapText="1"/>
    </xf>
    <xf numFmtId="178" fontId="4" fillId="0" borderId="20" xfId="0" applyNumberFormat="1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4" fontId="7" fillId="0" borderId="31" xfId="0" applyNumberFormat="1" applyFont="1" applyBorder="1" applyAlignment="1">
      <alignment horizontal="center" vertical="center" wrapText="1"/>
    </xf>
    <xf numFmtId="4" fontId="7" fillId="0" borderId="25" xfId="0" applyNumberFormat="1" applyFont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176" fontId="12" fillId="0" borderId="0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 wrapText="1"/>
    </xf>
    <xf numFmtId="176" fontId="4" fillId="0" borderId="20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186" fontId="5" fillId="0" borderId="0" xfId="0" applyNumberFormat="1" applyFont="1" applyBorder="1" applyAlignment="1">
      <alignment horizontal="center" vertical="center"/>
    </xf>
    <xf numFmtId="186" fontId="12" fillId="0" borderId="0" xfId="0" applyNumberFormat="1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left" vertical="center"/>
    </xf>
    <xf numFmtId="185" fontId="4" fillId="0" borderId="29" xfId="0" applyNumberFormat="1" applyFont="1" applyBorder="1" applyAlignment="1">
      <alignment horizontal="right" vertical="center"/>
    </xf>
    <xf numFmtId="4" fontId="4" fillId="0" borderId="19" xfId="0" applyNumberFormat="1" applyFont="1" applyBorder="1" applyAlignment="1">
      <alignment horizontal="center" vertical="center" wrapText="1"/>
    </xf>
    <xf numFmtId="4" fontId="4" fillId="0" borderId="34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185" fontId="4" fillId="0" borderId="34" xfId="0" applyNumberFormat="1" applyFont="1" applyBorder="1" applyAlignment="1">
      <alignment horizontal="center" vertical="center" wrapText="1"/>
    </xf>
    <xf numFmtId="185" fontId="4" fillId="0" borderId="24" xfId="0" applyNumberFormat="1" applyFont="1" applyBorder="1" applyAlignment="1">
      <alignment horizontal="center" vertical="center" wrapText="1"/>
    </xf>
    <xf numFmtId="185" fontId="4" fillId="0" borderId="18" xfId="0" applyNumberFormat="1" applyFont="1" applyBorder="1" applyAlignment="1">
      <alignment horizontal="center" vertical="center"/>
    </xf>
    <xf numFmtId="186" fontId="1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4" fillId="0" borderId="31" xfId="0" applyNumberFormat="1" applyFont="1" applyBorder="1" applyAlignment="1">
      <alignment horizontal="center" vertical="center" wrapText="1"/>
    </xf>
    <xf numFmtId="185" fontId="4" fillId="0" borderId="20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183" fontId="4" fillId="0" borderId="20" xfId="0" applyNumberFormat="1" applyFont="1" applyBorder="1" applyAlignment="1">
      <alignment horizontal="center" vertical="center" wrapText="1"/>
    </xf>
    <xf numFmtId="183" fontId="4" fillId="0" borderId="18" xfId="0" applyNumberFormat="1" applyFont="1" applyBorder="1" applyAlignment="1">
      <alignment horizontal="center" vertical="center" wrapText="1"/>
    </xf>
    <xf numFmtId="4" fontId="4" fillId="0" borderId="26" xfId="33" applyNumberFormat="1" applyFont="1" applyFill="1" applyBorder="1" applyAlignment="1">
      <alignment horizontal="center" vertical="center" wrapText="1"/>
      <protection/>
    </xf>
    <xf numFmtId="177" fontId="4" fillId="0" borderId="0" xfId="0" applyNumberFormat="1" applyFont="1" applyBorder="1" applyAlignment="1">
      <alignment horizontal="left" vertical="center"/>
    </xf>
    <xf numFmtId="177" fontId="4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77" fontId="6" fillId="0" borderId="0" xfId="0" applyNumberFormat="1" applyFont="1" applyBorder="1" applyAlignment="1">
      <alignment horizontal="center"/>
    </xf>
    <xf numFmtId="177" fontId="7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37" fontId="5" fillId="0" borderId="0" xfId="0" applyNumberFormat="1" applyFont="1" applyFill="1" applyBorder="1" applyAlignment="1">
      <alignment horizontal="center" vertical="center"/>
    </xf>
    <xf numFmtId="37" fontId="5" fillId="0" borderId="0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left" vertical="center"/>
    </xf>
    <xf numFmtId="37" fontId="4" fillId="0" borderId="0" xfId="0" applyNumberFormat="1" applyFont="1" applyBorder="1" applyAlignment="1">
      <alignment horizontal="left" vertical="center"/>
    </xf>
    <xf numFmtId="37" fontId="4" fillId="0" borderId="20" xfId="0" applyNumberFormat="1" applyFont="1" applyBorder="1" applyAlignment="1">
      <alignment horizontal="center" vertical="center" wrapText="1"/>
    </xf>
    <xf numFmtId="37" fontId="4" fillId="0" borderId="31" xfId="0" applyNumberFormat="1" applyFont="1" applyBorder="1" applyAlignment="1">
      <alignment horizontal="center" vertical="center"/>
    </xf>
    <xf numFmtId="37" fontId="4" fillId="0" borderId="18" xfId="0" applyNumberFormat="1" applyFont="1" applyBorder="1" applyAlignment="1">
      <alignment horizontal="center" vertical="center" wrapText="1"/>
    </xf>
    <xf numFmtId="37" fontId="4" fillId="0" borderId="0" xfId="0" applyNumberFormat="1" applyFont="1" applyBorder="1" applyAlignment="1">
      <alignment horizontal="right" vertical="center"/>
    </xf>
    <xf numFmtId="37" fontId="15" fillId="0" borderId="0" xfId="0" applyNumberFormat="1" applyFont="1" applyFill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千分位 2" xfId="35"/>
    <cellStyle name="Comma [0]" xfId="36"/>
    <cellStyle name="千分位[0]_List1 (2)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G24" sqref="G24"/>
    </sheetView>
  </sheetViews>
  <sheetFormatPr defaultColWidth="9.3359375" defaultRowHeight="19.5" customHeight="1"/>
  <cols>
    <col min="1" max="1" width="10.6640625" style="1" customWidth="1"/>
    <col min="2" max="4" width="9.99609375" style="1" customWidth="1"/>
    <col min="5" max="6" width="11.3359375" style="1" customWidth="1"/>
    <col min="7" max="7" width="9.99609375" style="1" customWidth="1"/>
    <col min="8" max="16384" width="9.3359375" style="1" customWidth="1"/>
  </cols>
  <sheetData>
    <row r="1" ht="19.5" customHeight="1">
      <c r="A1" s="2" t="s">
        <v>0</v>
      </c>
    </row>
    <row r="2" spans="1:7" ht="29.25" customHeight="1">
      <c r="A2" s="293" t="s">
        <v>1</v>
      </c>
      <c r="B2" s="293"/>
      <c r="C2" s="293"/>
      <c r="D2" s="293"/>
      <c r="E2" s="293"/>
      <c r="F2" s="293"/>
      <c r="G2" s="293"/>
    </row>
    <row r="3" spans="1:7" ht="20.25" customHeight="1">
      <c r="A3" s="3" t="s">
        <v>2</v>
      </c>
      <c r="B3" s="3"/>
      <c r="C3" s="3"/>
      <c r="D3" s="3"/>
      <c r="E3" s="3"/>
      <c r="F3" s="3"/>
      <c r="G3" s="2" t="s">
        <v>3</v>
      </c>
    </row>
    <row r="4" spans="1:7" ht="30.75" customHeight="1">
      <c r="A4" s="4" t="s">
        <v>4</v>
      </c>
      <c r="B4" s="5" t="s">
        <v>5</v>
      </c>
      <c r="C4" s="294" t="s">
        <v>6</v>
      </c>
      <c r="D4" s="294"/>
      <c r="E4" s="294"/>
      <c r="F4" s="294"/>
      <c r="G4" s="295" t="s">
        <v>7</v>
      </c>
    </row>
    <row r="5" spans="1:7" ht="33.75" customHeight="1">
      <c r="A5" s="296" t="s">
        <v>8</v>
      </c>
      <c r="B5" s="297" t="s">
        <v>9</v>
      </c>
      <c r="C5" s="294" t="s">
        <v>10</v>
      </c>
      <c r="D5" s="294" t="s">
        <v>11</v>
      </c>
      <c r="E5" s="298" t="s">
        <v>12</v>
      </c>
      <c r="F5" s="298"/>
      <c r="G5" s="295"/>
    </row>
    <row r="6" spans="1:7" ht="36" customHeight="1">
      <c r="A6" s="296"/>
      <c r="B6" s="297"/>
      <c r="C6" s="294"/>
      <c r="D6" s="294"/>
      <c r="E6" s="6" t="s">
        <v>13</v>
      </c>
      <c r="F6" s="6" t="s">
        <v>14</v>
      </c>
      <c r="G6" s="7" t="s">
        <v>15</v>
      </c>
    </row>
    <row r="7" spans="1:7" ht="39.75" customHeight="1">
      <c r="A7" s="8" t="s">
        <v>16</v>
      </c>
      <c r="B7" s="9">
        <f aca="true" t="shared" si="0" ref="B7:B14">SUM(C7,G7)</f>
        <v>1810.49</v>
      </c>
      <c r="C7" s="9">
        <f aca="true" t="shared" si="1" ref="C7:C13">SUM(D7:F7)</f>
        <v>44.83</v>
      </c>
      <c r="D7" s="9">
        <v>44.83</v>
      </c>
      <c r="E7" s="9">
        <v>0</v>
      </c>
      <c r="F7" s="9">
        <v>0</v>
      </c>
      <c r="G7" s="9">
        <v>1765.66</v>
      </c>
    </row>
    <row r="8" spans="1:7" ht="39.75" customHeight="1">
      <c r="A8" s="8" t="s">
        <v>17</v>
      </c>
      <c r="B8" s="9">
        <f t="shared" si="0"/>
        <v>1875.49</v>
      </c>
      <c r="C8" s="9">
        <f t="shared" si="1"/>
        <v>65.03</v>
      </c>
      <c r="D8" s="9">
        <v>65.03</v>
      </c>
      <c r="E8" s="9">
        <v>0</v>
      </c>
      <c r="F8" s="9">
        <v>0</v>
      </c>
      <c r="G8" s="9">
        <v>1810.46</v>
      </c>
    </row>
    <row r="9" spans="1:7" ht="39.75" customHeight="1">
      <c r="A9" s="8" t="s">
        <v>18</v>
      </c>
      <c r="B9" s="9">
        <f t="shared" si="0"/>
        <v>1875.49</v>
      </c>
      <c r="C9" s="9">
        <f t="shared" si="1"/>
        <v>65.03</v>
      </c>
      <c r="D9" s="9">
        <v>65.03</v>
      </c>
      <c r="E9" s="9">
        <v>0</v>
      </c>
      <c r="F9" s="9">
        <v>0</v>
      </c>
      <c r="G9" s="9">
        <v>1810.46</v>
      </c>
    </row>
    <row r="10" spans="1:7" ht="39.75" customHeight="1">
      <c r="A10" s="8" t="s">
        <v>19</v>
      </c>
      <c r="B10" s="9">
        <f t="shared" si="0"/>
        <v>1101.8100000000002</v>
      </c>
      <c r="C10" s="9">
        <f t="shared" si="1"/>
        <v>3.16</v>
      </c>
      <c r="D10" s="9">
        <v>3.16</v>
      </c>
      <c r="E10" s="9">
        <v>0</v>
      </c>
      <c r="F10" s="9">
        <v>0</v>
      </c>
      <c r="G10" s="9">
        <v>1098.65</v>
      </c>
    </row>
    <row r="11" spans="1:7" ht="39.75" customHeight="1">
      <c r="A11" s="8" t="s">
        <v>20</v>
      </c>
      <c r="B11" s="9">
        <f t="shared" si="0"/>
        <v>1872.74</v>
      </c>
      <c r="C11" s="9">
        <f t="shared" si="1"/>
        <v>65.03</v>
      </c>
      <c r="D11" s="9">
        <v>65.03</v>
      </c>
      <c r="E11" s="9">
        <v>0</v>
      </c>
      <c r="F11" s="9">
        <v>0</v>
      </c>
      <c r="G11" s="9">
        <v>1807.71</v>
      </c>
    </row>
    <row r="12" spans="1:7" ht="39.75" customHeight="1">
      <c r="A12" s="10" t="s">
        <v>21</v>
      </c>
      <c r="B12" s="11">
        <f t="shared" si="0"/>
        <v>1870.743</v>
      </c>
      <c r="C12" s="9">
        <f t="shared" si="1"/>
        <v>65.03</v>
      </c>
      <c r="D12" s="9">
        <v>65.03</v>
      </c>
      <c r="E12" s="9">
        <v>0</v>
      </c>
      <c r="F12" s="9">
        <v>0</v>
      </c>
      <c r="G12" s="9">
        <v>1805.713</v>
      </c>
    </row>
    <row r="13" spans="1:7" ht="39.75" customHeight="1">
      <c r="A13" s="8" t="s">
        <v>22</v>
      </c>
      <c r="B13" s="9">
        <f t="shared" si="0"/>
        <v>1862.68</v>
      </c>
      <c r="C13" s="9">
        <f t="shared" si="1"/>
        <v>65</v>
      </c>
      <c r="D13" s="9">
        <v>65</v>
      </c>
      <c r="E13" s="9">
        <v>0</v>
      </c>
      <c r="F13" s="9">
        <v>0</v>
      </c>
      <c r="G13" s="9">
        <v>1797.68</v>
      </c>
    </row>
    <row r="14" spans="1:7" ht="39.75" customHeight="1">
      <c r="A14" s="8" t="s">
        <v>23</v>
      </c>
      <c r="B14" s="11">
        <f t="shared" si="0"/>
        <v>1861.9</v>
      </c>
      <c r="C14" s="9">
        <v>64.39</v>
      </c>
      <c r="D14" s="9">
        <v>64.39</v>
      </c>
      <c r="E14" s="9">
        <v>0</v>
      </c>
      <c r="F14" s="9">
        <v>0</v>
      </c>
      <c r="G14" s="9">
        <v>1797.51</v>
      </c>
    </row>
    <row r="15" spans="1:7" ht="39.75" customHeight="1">
      <c r="A15" s="8" t="s">
        <v>24</v>
      </c>
      <c r="B15" s="12">
        <v>1857.78</v>
      </c>
      <c r="C15" s="12">
        <v>65.23</v>
      </c>
      <c r="D15" s="12">
        <v>65.23</v>
      </c>
      <c r="E15" s="13" t="s">
        <v>25</v>
      </c>
      <c r="F15" s="13" t="s">
        <v>25</v>
      </c>
      <c r="G15" s="12">
        <v>1792.55</v>
      </c>
    </row>
    <row r="16" spans="1:7" ht="39.75" customHeight="1">
      <c r="A16" s="8" t="s">
        <v>26</v>
      </c>
      <c r="B16" s="12">
        <v>1856.98</v>
      </c>
      <c r="C16" s="12">
        <v>65.3</v>
      </c>
      <c r="D16" s="12">
        <v>65.3</v>
      </c>
      <c r="E16" s="13" t="s">
        <v>25</v>
      </c>
      <c r="F16" s="13" t="s">
        <v>25</v>
      </c>
      <c r="G16" s="12">
        <v>1791.68</v>
      </c>
    </row>
    <row r="17" spans="1:7" ht="39.75" customHeight="1">
      <c r="A17" s="8" t="s">
        <v>27</v>
      </c>
      <c r="B17" s="14">
        <v>1854.65</v>
      </c>
      <c r="C17" s="14">
        <v>65.29</v>
      </c>
      <c r="D17" s="14">
        <v>65.29</v>
      </c>
      <c r="E17" s="14" t="s">
        <v>28</v>
      </c>
      <c r="F17" s="14" t="s">
        <v>28</v>
      </c>
      <c r="G17" s="14">
        <v>1789.39</v>
      </c>
    </row>
    <row r="18" spans="1:7" ht="39.75" customHeight="1">
      <c r="A18" s="8" t="s">
        <v>29</v>
      </c>
      <c r="B18" s="14">
        <v>1810.49</v>
      </c>
      <c r="C18" s="14">
        <v>44.83</v>
      </c>
      <c r="D18" s="14">
        <v>44.83</v>
      </c>
      <c r="E18" s="14" t="s">
        <v>25</v>
      </c>
      <c r="F18" s="14" t="s">
        <v>25</v>
      </c>
      <c r="G18" s="14">
        <v>1765.66</v>
      </c>
    </row>
    <row r="19" spans="1:7" ht="39.75" customHeight="1">
      <c r="A19" s="8" t="s">
        <v>30</v>
      </c>
      <c r="B19" s="14">
        <v>1810.49</v>
      </c>
      <c r="C19" s="14">
        <v>65.29</v>
      </c>
      <c r="D19" s="14">
        <v>65.29</v>
      </c>
      <c r="E19" s="14" t="s">
        <v>25</v>
      </c>
      <c r="F19" s="14" t="s">
        <v>25</v>
      </c>
      <c r="G19" s="14">
        <v>1765.66</v>
      </c>
    </row>
    <row r="20" spans="1:7" s="15" customFormat="1" ht="32.25" customHeight="1">
      <c r="A20" s="8" t="s">
        <v>31</v>
      </c>
      <c r="B20" s="12">
        <v>1856.98</v>
      </c>
      <c r="C20" s="12">
        <v>65.3</v>
      </c>
      <c r="D20" s="12">
        <v>65.3</v>
      </c>
      <c r="E20" s="13" t="s">
        <v>25</v>
      </c>
      <c r="F20" s="13" t="s">
        <v>25</v>
      </c>
      <c r="G20" s="12">
        <v>1791.68</v>
      </c>
    </row>
    <row r="21" spans="1:7" s="15" customFormat="1" ht="32.25" customHeight="1">
      <c r="A21" s="8" t="s">
        <v>32</v>
      </c>
      <c r="B21" s="12">
        <v>1850.38</v>
      </c>
      <c r="C21" s="12">
        <v>42.38</v>
      </c>
      <c r="D21" s="12">
        <v>42.38</v>
      </c>
      <c r="E21" s="13" t="s">
        <v>25</v>
      </c>
      <c r="F21" s="13" t="s">
        <v>25</v>
      </c>
      <c r="G21" s="12">
        <v>1774.73</v>
      </c>
    </row>
    <row r="22" spans="1:7" s="15" customFormat="1" ht="32.25" customHeight="1">
      <c r="A22" s="8" t="s">
        <v>33</v>
      </c>
      <c r="B22" s="12">
        <v>1850.38</v>
      </c>
      <c r="C22" s="12">
        <v>42.38</v>
      </c>
      <c r="D22" s="12">
        <v>42.38</v>
      </c>
      <c r="E22" s="13"/>
      <c r="F22" s="13"/>
      <c r="G22" s="12">
        <v>1808</v>
      </c>
    </row>
    <row r="23" spans="1:7" s="15" customFormat="1" ht="32.25" customHeight="1">
      <c r="A23" s="8" t="s">
        <v>34</v>
      </c>
      <c r="B23" s="12">
        <v>2121.4</v>
      </c>
      <c r="C23" s="12">
        <v>42.38</v>
      </c>
      <c r="D23" s="12">
        <v>42.38</v>
      </c>
      <c r="E23" s="13"/>
      <c r="F23" s="13"/>
      <c r="G23" s="12">
        <v>2079.02</v>
      </c>
    </row>
  </sheetData>
  <sheetProtection selectLockedCells="1" selectUnlockedCells="1"/>
  <mergeCells count="8">
    <mergeCell ref="A2:G2"/>
    <mergeCell ref="C4:F4"/>
    <mergeCell ref="G4:G5"/>
    <mergeCell ref="A5:A6"/>
    <mergeCell ref="B5:B6"/>
    <mergeCell ref="C5:C6"/>
    <mergeCell ref="D5:D6"/>
    <mergeCell ref="E5:F5"/>
  </mergeCells>
  <printOptions horizontalCentered="1"/>
  <pageMargins left="0.39375" right="0.39375" top="0.4722222222222222" bottom="0.4722222222222222" header="0.5118055555555555" footer="0.5118055555555555"/>
  <pageSetup horizontalDpi="300" verticalDpi="300" orientation="portrait" pageOrder="overThenDown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16">
      <selection activeCell="H29" sqref="H29"/>
    </sheetView>
  </sheetViews>
  <sheetFormatPr defaultColWidth="7.3359375" defaultRowHeight="19.5" customHeight="1"/>
  <cols>
    <col min="1" max="1" width="8.10546875" style="248" customWidth="1"/>
    <col min="2" max="3" width="6.4453125" style="248" customWidth="1"/>
    <col min="4" max="4" width="7.3359375" style="248" customWidth="1"/>
    <col min="5" max="5" width="7.6640625" style="248" customWidth="1"/>
    <col min="6" max="6" width="6.21484375" style="248" customWidth="1"/>
    <col min="7" max="7" width="9.77734375" style="248" customWidth="1"/>
    <col min="8" max="8" width="7.6640625" style="248" customWidth="1"/>
    <col min="9" max="9" width="6.77734375" style="248" customWidth="1"/>
    <col min="10" max="10" width="6.77734375" style="257" customWidth="1"/>
    <col min="11" max="16384" width="7.3359375" style="248" customWidth="1"/>
  </cols>
  <sheetData>
    <row r="1" spans="1:2" ht="19.5" customHeight="1">
      <c r="A1" s="363" t="s">
        <v>283</v>
      </c>
      <c r="B1" s="363"/>
    </row>
    <row r="2" spans="1:20" ht="27" customHeight="1">
      <c r="A2" s="360" t="s">
        <v>284</v>
      </c>
      <c r="B2" s="360"/>
      <c r="C2" s="360"/>
      <c r="D2" s="360"/>
      <c r="E2" s="360"/>
      <c r="F2" s="360"/>
      <c r="G2" s="360"/>
      <c r="H2" s="360"/>
      <c r="I2" s="360"/>
      <c r="J2" s="360"/>
      <c r="L2" s="116"/>
      <c r="M2" s="116"/>
      <c r="N2" s="116"/>
      <c r="O2" s="116"/>
      <c r="P2" s="116"/>
      <c r="Q2" s="116"/>
      <c r="R2" s="116"/>
      <c r="S2" s="116"/>
      <c r="T2" s="116"/>
    </row>
    <row r="3" spans="1:20" ht="27" customHeight="1">
      <c r="A3" s="361" t="s">
        <v>285</v>
      </c>
      <c r="B3" s="361"/>
      <c r="C3" s="361"/>
      <c r="D3" s="361"/>
      <c r="E3" s="361"/>
      <c r="F3" s="361"/>
      <c r="G3" s="361"/>
      <c r="H3" s="361"/>
      <c r="I3" s="361"/>
      <c r="J3" s="361"/>
      <c r="L3" s="116"/>
      <c r="M3" s="116"/>
      <c r="N3" s="116"/>
      <c r="O3" s="116"/>
      <c r="P3" s="116"/>
      <c r="Q3" s="116"/>
      <c r="R3" s="116"/>
      <c r="S3" s="116"/>
      <c r="T3" s="116"/>
    </row>
    <row r="4" spans="1:20" ht="15.75" customHeight="1">
      <c r="A4" s="270" t="s">
        <v>256</v>
      </c>
      <c r="D4" s="257"/>
      <c r="J4" s="249" t="s">
        <v>286</v>
      </c>
      <c r="L4" s="116"/>
      <c r="M4" s="116"/>
      <c r="N4" s="116"/>
      <c r="O4" s="116"/>
      <c r="P4" s="116"/>
      <c r="Q4" s="116"/>
      <c r="R4" s="116"/>
      <c r="S4" s="116"/>
      <c r="T4" s="116"/>
    </row>
    <row r="5" spans="1:20" ht="47.25" customHeight="1">
      <c r="A5" s="237" t="s">
        <v>4</v>
      </c>
      <c r="B5" s="364" t="s">
        <v>287</v>
      </c>
      <c r="C5" s="364"/>
      <c r="D5" s="364" t="s">
        <v>288</v>
      </c>
      <c r="E5" s="365" t="s">
        <v>289</v>
      </c>
      <c r="F5" s="365"/>
      <c r="G5" s="365"/>
      <c r="H5" s="365"/>
      <c r="I5" s="366" t="s">
        <v>290</v>
      </c>
      <c r="J5" s="366" t="s">
        <v>291</v>
      </c>
      <c r="L5" s="116"/>
      <c r="M5" s="116"/>
      <c r="N5" s="116"/>
      <c r="O5" s="116"/>
      <c r="P5" s="116"/>
      <c r="Q5" s="116"/>
      <c r="R5" s="116"/>
      <c r="S5" s="116"/>
      <c r="T5" s="116"/>
    </row>
    <row r="6" spans="1:20" s="257" customFormat="1" ht="60.75" customHeight="1">
      <c r="A6" s="240" t="s">
        <v>8</v>
      </c>
      <c r="B6" s="272" t="s">
        <v>292</v>
      </c>
      <c r="C6" s="273" t="s">
        <v>293</v>
      </c>
      <c r="D6" s="364"/>
      <c r="E6" s="274" t="s">
        <v>294</v>
      </c>
      <c r="F6" s="275" t="s">
        <v>295</v>
      </c>
      <c r="G6" s="275" t="s">
        <v>296</v>
      </c>
      <c r="H6" s="271" t="s">
        <v>297</v>
      </c>
      <c r="I6" s="366"/>
      <c r="J6" s="366"/>
      <c r="L6" s="276"/>
      <c r="M6" s="276"/>
      <c r="N6" s="276"/>
      <c r="O6" s="276"/>
      <c r="P6" s="276"/>
      <c r="Q6" s="276"/>
      <c r="R6" s="276"/>
      <c r="S6" s="276"/>
      <c r="T6" s="276"/>
    </row>
    <row r="7" spans="1:20" ht="39.75" customHeight="1">
      <c r="A7" s="254" t="s">
        <v>298</v>
      </c>
      <c r="B7" s="137">
        <v>0</v>
      </c>
      <c r="C7" s="137">
        <v>0</v>
      </c>
      <c r="D7" s="137">
        <f aca="true" t="shared" si="0" ref="D7:D13">SUM(E7,I7,J7)</f>
        <v>65</v>
      </c>
      <c r="E7" s="137">
        <f aca="true" t="shared" si="1" ref="E7:E12">SUM(F7:H7)</f>
        <v>0</v>
      </c>
      <c r="F7" s="137">
        <v>0</v>
      </c>
      <c r="G7" s="137">
        <v>0</v>
      </c>
      <c r="H7" s="137">
        <v>0</v>
      </c>
      <c r="I7" s="137">
        <v>50</v>
      </c>
      <c r="J7" s="137">
        <v>15</v>
      </c>
      <c r="L7" s="116"/>
      <c r="M7" s="116"/>
      <c r="N7" s="116"/>
      <c r="O7" s="116"/>
      <c r="P7" s="116"/>
      <c r="Q7" s="116"/>
      <c r="R7" s="116"/>
      <c r="S7" s="116"/>
      <c r="T7" s="116"/>
    </row>
    <row r="8" spans="1:20" ht="39.75" customHeight="1">
      <c r="A8" s="254" t="s">
        <v>299</v>
      </c>
      <c r="B8" s="137">
        <v>0</v>
      </c>
      <c r="C8" s="137">
        <v>0</v>
      </c>
      <c r="D8" s="137">
        <f t="shared" si="0"/>
        <v>131</v>
      </c>
      <c r="E8" s="137">
        <f t="shared" si="1"/>
        <v>15</v>
      </c>
      <c r="F8" s="137">
        <v>4</v>
      </c>
      <c r="G8" s="137">
        <v>11</v>
      </c>
      <c r="H8" s="137">
        <v>0</v>
      </c>
      <c r="I8" s="137">
        <v>86</v>
      </c>
      <c r="J8" s="137">
        <v>30</v>
      </c>
      <c r="L8" s="116"/>
      <c r="M8" s="116"/>
      <c r="N8" s="116"/>
      <c r="O8" s="116"/>
      <c r="P8" s="116"/>
      <c r="Q8" s="116"/>
      <c r="R8" s="116"/>
      <c r="S8" s="116"/>
      <c r="T8" s="116"/>
    </row>
    <row r="9" spans="1:20" ht="39.75" customHeight="1">
      <c r="A9" s="254" t="s">
        <v>300</v>
      </c>
      <c r="B9" s="137">
        <v>0</v>
      </c>
      <c r="C9" s="137">
        <v>0</v>
      </c>
      <c r="D9" s="137">
        <f t="shared" si="0"/>
        <v>0</v>
      </c>
      <c r="E9" s="137">
        <f t="shared" si="1"/>
        <v>0</v>
      </c>
      <c r="F9" s="137">
        <v>0</v>
      </c>
      <c r="G9" s="137">
        <v>0</v>
      </c>
      <c r="H9" s="137">
        <v>0</v>
      </c>
      <c r="I9" s="137">
        <v>0</v>
      </c>
      <c r="J9" s="137">
        <v>0</v>
      </c>
      <c r="L9" s="116"/>
      <c r="M9" s="116"/>
      <c r="N9" s="116"/>
      <c r="O9" s="116"/>
      <c r="P9" s="116"/>
      <c r="Q9" s="116"/>
      <c r="R9" s="116"/>
      <c r="S9" s="116"/>
      <c r="T9" s="116"/>
    </row>
    <row r="10" spans="1:20" ht="39.75" customHeight="1">
      <c r="A10" s="254" t="s">
        <v>301</v>
      </c>
      <c r="B10" s="137">
        <v>0</v>
      </c>
      <c r="C10" s="137">
        <v>0</v>
      </c>
      <c r="D10" s="137">
        <f t="shared" si="0"/>
        <v>31</v>
      </c>
      <c r="E10" s="137">
        <f t="shared" si="1"/>
        <v>28</v>
      </c>
      <c r="F10" s="137">
        <v>0</v>
      </c>
      <c r="G10" s="137">
        <v>28</v>
      </c>
      <c r="H10" s="137">
        <v>0</v>
      </c>
      <c r="I10" s="137">
        <v>0</v>
      </c>
      <c r="J10" s="137">
        <v>3</v>
      </c>
      <c r="L10" s="116"/>
      <c r="M10" s="116"/>
      <c r="N10" s="116"/>
      <c r="O10" s="116"/>
      <c r="P10" s="116"/>
      <c r="Q10" s="116"/>
      <c r="R10" s="116"/>
      <c r="S10" s="116"/>
      <c r="T10" s="116"/>
    </row>
    <row r="11" spans="1:10" s="257" customFormat="1" ht="39.75" customHeight="1">
      <c r="A11" s="254" t="s">
        <v>302</v>
      </c>
      <c r="B11" s="137">
        <v>0</v>
      </c>
      <c r="C11" s="137">
        <v>0</v>
      </c>
      <c r="D11" s="137">
        <f t="shared" si="0"/>
        <v>123</v>
      </c>
      <c r="E11" s="137">
        <f t="shared" si="1"/>
        <v>50</v>
      </c>
      <c r="F11" s="137">
        <v>0</v>
      </c>
      <c r="G11" s="137">
        <v>50</v>
      </c>
      <c r="H11" s="137">
        <v>0</v>
      </c>
      <c r="I11" s="137">
        <v>0</v>
      </c>
      <c r="J11" s="137">
        <v>73</v>
      </c>
    </row>
    <row r="12" spans="1:10" s="278" customFormat="1" ht="39.75" customHeight="1">
      <c r="A12" s="277" t="s">
        <v>303</v>
      </c>
      <c r="B12" s="170">
        <v>0</v>
      </c>
      <c r="C12" s="170">
        <v>0</v>
      </c>
      <c r="D12" s="170">
        <f t="shared" si="0"/>
        <v>649</v>
      </c>
      <c r="E12" s="170">
        <f t="shared" si="1"/>
        <v>52</v>
      </c>
      <c r="F12" s="170">
        <v>0</v>
      </c>
      <c r="G12" s="170">
        <v>52</v>
      </c>
      <c r="H12" s="170">
        <v>0</v>
      </c>
      <c r="I12" s="170">
        <v>496</v>
      </c>
      <c r="J12" s="170">
        <v>101</v>
      </c>
    </row>
    <row r="13" spans="1:10" s="280" customFormat="1" ht="39.75" customHeight="1">
      <c r="A13" s="279" t="s">
        <v>304</v>
      </c>
      <c r="B13" s="243">
        <v>0</v>
      </c>
      <c r="C13" s="170">
        <v>0</v>
      </c>
      <c r="D13" s="170">
        <f t="shared" si="0"/>
        <v>559</v>
      </c>
      <c r="E13" s="170">
        <v>85</v>
      </c>
      <c r="F13" s="170">
        <v>0</v>
      </c>
      <c r="G13" s="170">
        <v>85</v>
      </c>
      <c r="H13" s="170">
        <v>0</v>
      </c>
      <c r="I13" s="170">
        <v>433</v>
      </c>
      <c r="J13" s="170">
        <v>41</v>
      </c>
    </row>
    <row r="14" spans="1:10" s="280" customFormat="1" ht="39.75" customHeight="1">
      <c r="A14" s="277" t="s">
        <v>305</v>
      </c>
      <c r="B14" s="170">
        <v>0</v>
      </c>
      <c r="C14" s="170">
        <v>0</v>
      </c>
      <c r="D14" s="170">
        <v>705</v>
      </c>
      <c r="E14" s="170">
        <v>58</v>
      </c>
      <c r="F14" s="170">
        <v>0</v>
      </c>
      <c r="G14" s="170">
        <v>58</v>
      </c>
      <c r="H14" s="170">
        <v>0</v>
      </c>
      <c r="I14" s="170">
        <v>469</v>
      </c>
      <c r="J14" s="170">
        <v>178</v>
      </c>
    </row>
    <row r="15" spans="1:10" s="267" customFormat="1" ht="39.75" customHeight="1">
      <c r="A15" s="277" t="s">
        <v>306</v>
      </c>
      <c r="B15" s="33">
        <v>0</v>
      </c>
      <c r="C15" s="33">
        <v>0</v>
      </c>
      <c r="D15" s="33">
        <v>471</v>
      </c>
      <c r="E15" s="76">
        <v>36</v>
      </c>
      <c r="F15" s="33">
        <v>0</v>
      </c>
      <c r="G15" s="33">
        <v>36</v>
      </c>
      <c r="H15" s="76">
        <v>0</v>
      </c>
      <c r="I15" s="33">
        <v>423</v>
      </c>
      <c r="J15" s="33">
        <v>12</v>
      </c>
    </row>
    <row r="16" spans="1:10" s="267" customFormat="1" ht="39.75" customHeight="1">
      <c r="A16" s="277" t="s">
        <v>307</v>
      </c>
      <c r="B16" s="33">
        <v>0</v>
      </c>
      <c r="C16" s="33">
        <v>0</v>
      </c>
      <c r="D16" s="33">
        <v>434</v>
      </c>
      <c r="E16" s="33">
        <v>35</v>
      </c>
      <c r="F16" s="33">
        <v>14</v>
      </c>
      <c r="G16" s="33">
        <v>14</v>
      </c>
      <c r="H16" s="33">
        <v>7</v>
      </c>
      <c r="I16" s="33">
        <v>364</v>
      </c>
      <c r="J16" s="33">
        <v>35</v>
      </c>
    </row>
    <row r="17" spans="1:10" s="267" customFormat="1" ht="39.75" customHeight="1">
      <c r="A17" s="279" t="s">
        <v>308</v>
      </c>
      <c r="B17" s="256">
        <v>0</v>
      </c>
      <c r="C17" s="33">
        <v>0</v>
      </c>
      <c r="D17" s="33">
        <f>SUM(E17+I17+J17)</f>
        <v>429</v>
      </c>
      <c r="E17" s="76">
        <v>22</v>
      </c>
      <c r="F17" s="33">
        <v>2</v>
      </c>
      <c r="G17" s="33">
        <v>20</v>
      </c>
      <c r="H17" s="76">
        <v>0</v>
      </c>
      <c r="I17" s="33">
        <v>336</v>
      </c>
      <c r="J17" s="33">
        <v>71</v>
      </c>
    </row>
    <row r="18" spans="1:10" s="267" customFormat="1" ht="39.75" customHeight="1">
      <c r="A18" s="277" t="s">
        <v>230</v>
      </c>
      <c r="B18" s="33">
        <v>0</v>
      </c>
      <c r="C18" s="33">
        <v>0</v>
      </c>
      <c r="D18" s="33">
        <v>119</v>
      </c>
      <c r="E18" s="76">
        <v>0</v>
      </c>
      <c r="F18" s="33">
        <v>9</v>
      </c>
      <c r="G18" s="33">
        <v>9</v>
      </c>
      <c r="H18" s="76">
        <v>0</v>
      </c>
      <c r="I18" s="33">
        <v>101</v>
      </c>
      <c r="J18" s="33">
        <v>0</v>
      </c>
    </row>
    <row r="19" spans="1:10" s="267" customFormat="1" ht="39.75" customHeight="1">
      <c r="A19" s="277" t="s">
        <v>231</v>
      </c>
      <c r="B19" s="33">
        <v>0</v>
      </c>
      <c r="C19" s="33">
        <v>0</v>
      </c>
      <c r="D19" s="33">
        <v>116</v>
      </c>
      <c r="E19" s="76">
        <v>0</v>
      </c>
      <c r="F19" s="33">
        <v>0</v>
      </c>
      <c r="G19" s="33">
        <v>17</v>
      </c>
      <c r="H19" s="76"/>
      <c r="I19" s="33">
        <v>89</v>
      </c>
      <c r="J19" s="33">
        <v>10</v>
      </c>
    </row>
    <row r="20" spans="1:10" s="267" customFormat="1" ht="39.75" customHeight="1">
      <c r="A20" s="277" t="s">
        <v>232</v>
      </c>
      <c r="B20" s="33"/>
      <c r="C20" s="33"/>
      <c r="D20" s="33">
        <v>108</v>
      </c>
      <c r="E20" s="76"/>
      <c r="F20" s="33"/>
      <c r="G20" s="33">
        <v>4</v>
      </c>
      <c r="H20" s="76"/>
      <c r="I20" s="33">
        <v>96</v>
      </c>
      <c r="J20" s="33">
        <v>8</v>
      </c>
    </row>
    <row r="21" spans="1:10" s="267" customFormat="1" ht="39.75" customHeight="1">
      <c r="A21" s="277" t="s">
        <v>233</v>
      </c>
      <c r="B21" s="33">
        <v>0</v>
      </c>
      <c r="C21" s="33">
        <v>0</v>
      </c>
      <c r="D21" s="33">
        <v>93</v>
      </c>
      <c r="E21" s="76">
        <v>3</v>
      </c>
      <c r="F21" s="33">
        <v>0</v>
      </c>
      <c r="G21" s="33">
        <v>3</v>
      </c>
      <c r="H21" s="76"/>
      <c r="I21" s="33">
        <v>90</v>
      </c>
      <c r="J21" s="33">
        <v>0</v>
      </c>
    </row>
    <row r="22" spans="1:10" s="267" customFormat="1" ht="39.75" customHeight="1">
      <c r="A22" s="277" t="s">
        <v>234</v>
      </c>
      <c r="B22" s="33">
        <v>0</v>
      </c>
      <c r="C22" s="33">
        <v>0</v>
      </c>
      <c r="D22" s="33">
        <v>104</v>
      </c>
      <c r="E22" s="76">
        <v>0</v>
      </c>
      <c r="F22" s="33">
        <v>0</v>
      </c>
      <c r="G22" s="33">
        <v>0</v>
      </c>
      <c r="H22" s="76"/>
      <c r="I22" s="33">
        <v>100</v>
      </c>
      <c r="J22" s="33">
        <v>4</v>
      </c>
    </row>
    <row r="23" spans="1:10" s="267" customFormat="1" ht="39.75" customHeight="1">
      <c r="A23" s="277" t="s">
        <v>235</v>
      </c>
      <c r="B23" s="33">
        <v>0</v>
      </c>
      <c r="C23" s="33">
        <v>0</v>
      </c>
      <c r="D23" s="33">
        <v>204</v>
      </c>
      <c r="E23" s="76">
        <v>0</v>
      </c>
      <c r="F23" s="33">
        <v>1</v>
      </c>
      <c r="G23" s="33">
        <v>8</v>
      </c>
      <c r="H23" s="76">
        <v>0</v>
      </c>
      <c r="I23" s="33">
        <v>185</v>
      </c>
      <c r="J23" s="33">
        <v>10</v>
      </c>
    </row>
    <row r="24" spans="1:9" ht="19.5" customHeight="1">
      <c r="A24" s="302" t="s">
        <v>309</v>
      </c>
      <c r="B24" s="302"/>
      <c r="C24" s="302"/>
      <c r="D24" s="302"/>
      <c r="E24" s="160"/>
      <c r="F24" s="160"/>
      <c r="G24" s="160"/>
      <c r="H24" s="160"/>
      <c r="I24" s="160"/>
    </row>
  </sheetData>
  <sheetProtection selectLockedCells="1" selectUnlockedCells="1"/>
  <mergeCells count="9">
    <mergeCell ref="A24:D24"/>
    <mergeCell ref="A1:B1"/>
    <mergeCell ref="A2:J2"/>
    <mergeCell ref="A3:J3"/>
    <mergeCell ref="B5:C5"/>
    <mergeCell ref="D5:D6"/>
    <mergeCell ref="E5:H5"/>
    <mergeCell ref="I5:I6"/>
    <mergeCell ref="J5:J6"/>
  </mergeCells>
  <printOptions horizontalCentered="1"/>
  <pageMargins left="0.39375" right="0.39375" top="0.5902777777777778" bottom="0.393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pane ySplit="6" topLeftCell="A19" activePane="bottomLeft" state="frozen"/>
      <selection pane="topLeft" activeCell="A1" sqref="A1"/>
      <selection pane="bottomLeft" activeCell="L25" sqref="L25"/>
    </sheetView>
  </sheetViews>
  <sheetFormatPr defaultColWidth="7.6640625" defaultRowHeight="15.75"/>
  <cols>
    <col min="1" max="1" width="8.3359375" style="248" customWidth="1"/>
    <col min="2" max="6" width="7.99609375" style="248" customWidth="1"/>
    <col min="7" max="7" width="10.10546875" style="248" customWidth="1"/>
    <col min="8" max="8" width="6.5546875" style="248" customWidth="1"/>
    <col min="9" max="9" width="6.5546875" style="257" customWidth="1"/>
    <col min="10" max="11" width="6.5546875" style="16" customWidth="1"/>
    <col min="12" max="16384" width="7.6640625" style="16" customWidth="1"/>
  </cols>
  <sheetData>
    <row r="1" spans="8:11" ht="16.5">
      <c r="H1" s="367" t="s">
        <v>310</v>
      </c>
      <c r="I1" s="367"/>
      <c r="J1" s="363"/>
      <c r="K1" s="363"/>
    </row>
    <row r="2" spans="1:9" s="116" customFormat="1" ht="27.75" customHeight="1">
      <c r="A2" s="368" t="s">
        <v>311</v>
      </c>
      <c r="B2" s="368"/>
      <c r="C2" s="368"/>
      <c r="D2" s="368"/>
      <c r="E2" s="368"/>
      <c r="F2" s="368"/>
      <c r="G2" s="368"/>
      <c r="H2" s="368"/>
      <c r="I2" s="368"/>
    </row>
    <row r="3" spans="1:9" s="116" customFormat="1" ht="22.5" customHeight="1">
      <c r="A3" s="361" t="s">
        <v>312</v>
      </c>
      <c r="B3" s="361"/>
      <c r="C3" s="361"/>
      <c r="D3" s="361"/>
      <c r="E3" s="361"/>
      <c r="F3" s="361"/>
      <c r="G3" s="361"/>
      <c r="H3" s="361"/>
      <c r="I3" s="361"/>
    </row>
    <row r="4" spans="1:7" s="116" customFormat="1" ht="15.75" customHeight="1">
      <c r="A4" s="363" t="s">
        <v>313</v>
      </c>
      <c r="B4" s="363"/>
      <c r="C4" s="248"/>
      <c r="D4" s="248"/>
      <c r="E4" s="248"/>
      <c r="F4" s="248"/>
      <c r="G4" s="248"/>
    </row>
    <row r="5" spans="1:9" s="116" customFormat="1" ht="29.25" customHeight="1">
      <c r="A5" s="123" t="s">
        <v>4</v>
      </c>
      <c r="B5" s="366" t="s">
        <v>314</v>
      </c>
      <c r="C5" s="366"/>
      <c r="D5" s="366"/>
      <c r="E5" s="364" t="s">
        <v>315</v>
      </c>
      <c r="F5" s="364"/>
      <c r="G5" s="364"/>
      <c r="H5" s="281" t="s">
        <v>316</v>
      </c>
      <c r="I5" s="282" t="s">
        <v>317</v>
      </c>
    </row>
    <row r="6" spans="1:9" s="116" customFormat="1" ht="47.25" customHeight="1">
      <c r="A6" s="124" t="s">
        <v>8</v>
      </c>
      <c r="B6" s="274" t="s">
        <v>318</v>
      </c>
      <c r="C6" s="275" t="s">
        <v>319</v>
      </c>
      <c r="D6" s="275" t="s">
        <v>320</v>
      </c>
      <c r="E6" s="274" t="s">
        <v>321</v>
      </c>
      <c r="F6" s="275" t="s">
        <v>322</v>
      </c>
      <c r="G6" s="275" t="s">
        <v>323</v>
      </c>
      <c r="H6" s="283" t="s">
        <v>324</v>
      </c>
      <c r="I6" s="284" t="s">
        <v>325</v>
      </c>
    </row>
    <row r="7" spans="1:10" ht="41.25" customHeight="1">
      <c r="A7" s="254" t="s">
        <v>298</v>
      </c>
      <c r="B7" s="33">
        <f aca="true" t="shared" si="0" ref="B7:B13">SUM(C7:D7)</f>
        <v>3465</v>
      </c>
      <c r="C7" s="33">
        <v>0</v>
      </c>
      <c r="D7" s="33">
        <v>3465</v>
      </c>
      <c r="E7" s="33">
        <f>SUM(F7:G7)</f>
        <v>1348</v>
      </c>
      <c r="F7" s="33">
        <v>0</v>
      </c>
      <c r="G7" s="33">
        <v>1348</v>
      </c>
      <c r="H7" s="33">
        <v>400</v>
      </c>
      <c r="I7" s="33">
        <v>0</v>
      </c>
      <c r="J7" s="285"/>
    </row>
    <row r="8" spans="1:10" ht="41.25" customHeight="1">
      <c r="A8" s="254" t="s">
        <v>299</v>
      </c>
      <c r="B8" s="33">
        <f t="shared" si="0"/>
        <v>2250</v>
      </c>
      <c r="C8" s="33">
        <v>0</v>
      </c>
      <c r="D8" s="33">
        <v>2250</v>
      </c>
      <c r="E8" s="33">
        <f>SUM(F8:G8)</f>
        <v>470</v>
      </c>
      <c r="F8" s="33">
        <v>0</v>
      </c>
      <c r="G8" s="33">
        <v>470</v>
      </c>
      <c r="H8" s="33">
        <v>126</v>
      </c>
      <c r="I8" s="33">
        <v>0</v>
      </c>
      <c r="J8" s="285"/>
    </row>
    <row r="9" spans="1:10" ht="41.25" customHeight="1">
      <c r="A9" s="254" t="s">
        <v>300</v>
      </c>
      <c r="B9" s="33">
        <f t="shared" si="0"/>
        <v>1700</v>
      </c>
      <c r="C9" s="33">
        <v>0</v>
      </c>
      <c r="D9" s="33">
        <v>1700</v>
      </c>
      <c r="E9" s="33">
        <f>SUM(F9:G9)</f>
        <v>415</v>
      </c>
      <c r="F9" s="33">
        <v>0</v>
      </c>
      <c r="G9" s="33">
        <v>415</v>
      </c>
      <c r="H9" s="33">
        <v>120</v>
      </c>
      <c r="I9" s="33">
        <v>0</v>
      </c>
      <c r="J9" s="285"/>
    </row>
    <row r="10" spans="1:10" ht="41.25" customHeight="1">
      <c r="A10" s="254" t="s">
        <v>301</v>
      </c>
      <c r="B10" s="33">
        <f t="shared" si="0"/>
        <v>946</v>
      </c>
      <c r="C10" s="33">
        <v>0</v>
      </c>
      <c r="D10" s="33">
        <v>946</v>
      </c>
      <c r="E10" s="33" t="s">
        <v>326</v>
      </c>
      <c r="F10" s="33" t="s">
        <v>326</v>
      </c>
      <c r="G10" s="33" t="s">
        <v>326</v>
      </c>
      <c r="H10" s="33" t="s">
        <v>326</v>
      </c>
      <c r="I10" s="33" t="s">
        <v>326</v>
      </c>
      <c r="J10" s="285"/>
    </row>
    <row r="11" spans="1:10" ht="41.25" customHeight="1">
      <c r="A11" s="254" t="s">
        <v>302</v>
      </c>
      <c r="B11" s="256">
        <f t="shared" si="0"/>
        <v>1871</v>
      </c>
      <c r="C11" s="33">
        <v>0</v>
      </c>
      <c r="D11" s="33">
        <v>1871</v>
      </c>
      <c r="E11" s="33">
        <f>SUM(F11:G11)</f>
        <v>0</v>
      </c>
      <c r="F11" s="33">
        <v>0</v>
      </c>
      <c r="G11" s="33">
        <v>0</v>
      </c>
      <c r="H11" s="33" t="s">
        <v>326</v>
      </c>
      <c r="I11" s="33" t="s">
        <v>326</v>
      </c>
      <c r="J11" s="285"/>
    </row>
    <row r="12" spans="1:10" s="51" customFormat="1" ht="41.25" customHeight="1">
      <c r="A12" s="277" t="s">
        <v>303</v>
      </c>
      <c r="B12" s="286">
        <f t="shared" si="0"/>
        <v>1573</v>
      </c>
      <c r="C12" s="35">
        <v>1573</v>
      </c>
      <c r="D12" s="35">
        <v>0</v>
      </c>
      <c r="E12" s="35">
        <f>SUM(F12:G12)</f>
        <v>0</v>
      </c>
      <c r="F12" s="35">
        <v>0</v>
      </c>
      <c r="G12" s="35">
        <v>0</v>
      </c>
      <c r="H12" s="35" t="s">
        <v>326</v>
      </c>
      <c r="I12" s="35" t="s">
        <v>326</v>
      </c>
      <c r="J12" s="287"/>
    </row>
    <row r="13" spans="1:10" s="62" customFormat="1" ht="41.25" customHeight="1">
      <c r="A13" s="279" t="s">
        <v>304</v>
      </c>
      <c r="B13" s="286">
        <f t="shared" si="0"/>
        <v>1043</v>
      </c>
      <c r="C13" s="35">
        <v>0</v>
      </c>
      <c r="D13" s="35">
        <v>1043</v>
      </c>
      <c r="E13" s="35">
        <f>SUM(F13:G13)</f>
        <v>96</v>
      </c>
      <c r="F13" s="35">
        <v>0</v>
      </c>
      <c r="G13" s="35">
        <v>96</v>
      </c>
      <c r="H13" s="35" t="s">
        <v>326</v>
      </c>
      <c r="I13" s="35" t="s">
        <v>326</v>
      </c>
      <c r="J13" s="288"/>
    </row>
    <row r="14" spans="1:10" s="51" customFormat="1" ht="41.25" customHeight="1">
      <c r="A14" s="277" t="s">
        <v>305</v>
      </c>
      <c r="B14" s="286">
        <v>345</v>
      </c>
      <c r="C14" s="35">
        <v>0</v>
      </c>
      <c r="D14" s="35">
        <v>345</v>
      </c>
      <c r="E14" s="35">
        <v>0</v>
      </c>
      <c r="F14" s="35">
        <v>0</v>
      </c>
      <c r="G14" s="35">
        <v>0</v>
      </c>
      <c r="H14" s="35" t="s">
        <v>326</v>
      </c>
      <c r="I14" s="35" t="s">
        <v>326</v>
      </c>
      <c r="J14" s="287"/>
    </row>
    <row r="15" spans="1:10" s="51" customFormat="1" ht="41.25" customHeight="1">
      <c r="A15" s="277" t="s">
        <v>306</v>
      </c>
      <c r="B15" s="260">
        <v>445</v>
      </c>
      <c r="C15" s="260">
        <v>0</v>
      </c>
      <c r="D15" s="260">
        <v>445</v>
      </c>
      <c r="E15" s="260">
        <v>0</v>
      </c>
      <c r="F15" s="260">
        <v>0</v>
      </c>
      <c r="G15" s="260">
        <v>0</v>
      </c>
      <c r="H15" s="260" t="s">
        <v>326</v>
      </c>
      <c r="I15" s="260" t="s">
        <v>326</v>
      </c>
      <c r="J15" s="287"/>
    </row>
    <row r="16" spans="1:10" s="51" customFormat="1" ht="41.25" customHeight="1">
      <c r="A16" s="279" t="s">
        <v>307</v>
      </c>
      <c r="B16" s="289">
        <v>1907</v>
      </c>
      <c r="C16" s="290">
        <v>0</v>
      </c>
      <c r="D16" s="260">
        <v>1907</v>
      </c>
      <c r="E16" s="260">
        <v>6</v>
      </c>
      <c r="F16" s="260">
        <v>0</v>
      </c>
      <c r="G16" s="260">
        <v>6</v>
      </c>
      <c r="H16" s="260" t="s">
        <v>326</v>
      </c>
      <c r="I16" s="260" t="s">
        <v>326</v>
      </c>
      <c r="J16" s="287"/>
    </row>
    <row r="17" spans="1:10" s="51" customFormat="1" ht="41.25" customHeight="1">
      <c r="A17" s="279" t="s">
        <v>308</v>
      </c>
      <c r="B17" s="289">
        <v>2048</v>
      </c>
      <c r="C17" s="290" t="s">
        <v>277</v>
      </c>
      <c r="D17" s="290">
        <v>2048</v>
      </c>
      <c r="E17" s="290">
        <v>20</v>
      </c>
      <c r="F17" s="290">
        <v>0</v>
      </c>
      <c r="G17" s="290">
        <v>20</v>
      </c>
      <c r="H17" s="290">
        <v>25</v>
      </c>
      <c r="I17" s="290" t="s">
        <v>277</v>
      </c>
      <c r="J17" s="287"/>
    </row>
    <row r="18" spans="1:10" s="51" customFormat="1" ht="41.25" customHeight="1">
      <c r="A18" s="277" t="s">
        <v>230</v>
      </c>
      <c r="B18" s="290">
        <v>1140</v>
      </c>
      <c r="C18" s="290">
        <v>0</v>
      </c>
      <c r="D18" s="290">
        <v>1140</v>
      </c>
      <c r="E18" s="290">
        <v>30</v>
      </c>
      <c r="F18" s="290">
        <v>0</v>
      </c>
      <c r="G18" s="290">
        <v>30</v>
      </c>
      <c r="H18" s="290">
        <v>13</v>
      </c>
      <c r="I18" s="290">
        <v>0</v>
      </c>
      <c r="J18" s="287"/>
    </row>
    <row r="19" spans="1:10" s="51" customFormat="1" ht="41.25" customHeight="1">
      <c r="A19" s="277" t="s">
        <v>231</v>
      </c>
      <c r="B19" s="290">
        <v>1079</v>
      </c>
      <c r="C19" s="290">
        <v>35</v>
      </c>
      <c r="D19" s="290">
        <v>1044</v>
      </c>
      <c r="E19" s="290">
        <v>101</v>
      </c>
      <c r="F19" s="290">
        <v>0</v>
      </c>
      <c r="G19" s="290">
        <v>101</v>
      </c>
      <c r="H19" s="290">
        <v>16</v>
      </c>
      <c r="I19" s="290">
        <v>0</v>
      </c>
      <c r="J19" s="287"/>
    </row>
    <row r="20" spans="1:10" s="51" customFormat="1" ht="41.25" customHeight="1">
      <c r="A20" s="277" t="s">
        <v>232</v>
      </c>
      <c r="B20" s="290">
        <v>1479</v>
      </c>
      <c r="C20" s="290">
        <v>35</v>
      </c>
      <c r="D20" s="290">
        <v>1044</v>
      </c>
      <c r="E20" s="290">
        <v>77</v>
      </c>
      <c r="F20" s="290"/>
      <c r="G20" s="290">
        <v>77</v>
      </c>
      <c r="H20" s="290">
        <v>18</v>
      </c>
      <c r="I20" s="290"/>
      <c r="J20" s="287"/>
    </row>
    <row r="21" spans="1:10" s="51" customFormat="1" ht="41.25" customHeight="1">
      <c r="A21" s="277" t="s">
        <v>233</v>
      </c>
      <c r="B21" s="290">
        <v>838</v>
      </c>
      <c r="C21" s="290">
        <v>0</v>
      </c>
      <c r="D21" s="290">
        <v>838</v>
      </c>
      <c r="E21" s="290">
        <v>47</v>
      </c>
      <c r="F21" s="290">
        <v>0</v>
      </c>
      <c r="G21" s="290">
        <v>47</v>
      </c>
      <c r="H21" s="290">
        <v>20</v>
      </c>
      <c r="I21" s="290">
        <v>9</v>
      </c>
      <c r="J21" s="287"/>
    </row>
    <row r="22" spans="1:10" s="51" customFormat="1" ht="41.25" customHeight="1">
      <c r="A22" s="277" t="s">
        <v>234</v>
      </c>
      <c r="B22" s="290">
        <v>344</v>
      </c>
      <c r="C22" s="290">
        <v>0</v>
      </c>
      <c r="D22" s="290">
        <v>344</v>
      </c>
      <c r="E22" s="290">
        <v>0</v>
      </c>
      <c r="F22" s="290">
        <v>0</v>
      </c>
      <c r="G22" s="290">
        <v>0</v>
      </c>
      <c r="H22" s="290">
        <v>4</v>
      </c>
      <c r="I22" s="290">
        <v>0</v>
      </c>
      <c r="J22" s="287"/>
    </row>
    <row r="23" spans="1:10" s="51" customFormat="1" ht="41.25" customHeight="1">
      <c r="A23" s="291" t="s">
        <v>235</v>
      </c>
      <c r="B23" s="292">
        <v>133</v>
      </c>
      <c r="C23" s="292">
        <v>0</v>
      </c>
      <c r="D23" s="292">
        <v>133</v>
      </c>
      <c r="E23" s="292">
        <v>0</v>
      </c>
      <c r="F23" s="292">
        <v>0</v>
      </c>
      <c r="G23" s="292">
        <v>0</v>
      </c>
      <c r="H23" s="292">
        <v>0</v>
      </c>
      <c r="I23" s="292">
        <v>0</v>
      </c>
      <c r="J23" s="287"/>
    </row>
    <row r="24" ht="21" customHeight="1">
      <c r="A24" s="269" t="s">
        <v>327</v>
      </c>
    </row>
    <row r="25" ht="32.25" customHeight="1"/>
    <row r="26" ht="34.5" customHeight="1"/>
    <row r="27" ht="34.5" customHeight="1"/>
  </sheetData>
  <sheetProtection selectLockedCells="1" selectUnlockedCells="1"/>
  <mergeCells count="7">
    <mergeCell ref="H1:I1"/>
    <mergeCell ref="J1:K1"/>
    <mergeCell ref="A2:I2"/>
    <mergeCell ref="A3:I3"/>
    <mergeCell ref="A4:B4"/>
    <mergeCell ref="B5:D5"/>
    <mergeCell ref="E5:G5"/>
  </mergeCells>
  <printOptions/>
  <pageMargins left="0.39375" right="0.39375" top="0.5902777777777778" bottom="0.196527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7"/>
  <sheetViews>
    <sheetView zoomScalePageLayoutView="0" workbookViewId="0" topLeftCell="A37">
      <selection activeCell="C57" sqref="C57"/>
    </sheetView>
  </sheetViews>
  <sheetFormatPr defaultColWidth="7.6640625" defaultRowHeight="15.75"/>
  <cols>
    <col min="1" max="10" width="7.77734375" style="16" customWidth="1"/>
    <col min="11" max="12" width="6.99609375" style="16" customWidth="1"/>
    <col min="13" max="13" width="7.77734375" style="16" customWidth="1"/>
    <col min="14" max="14" width="9.21484375" style="16" customWidth="1"/>
    <col min="15" max="18" width="7.77734375" style="16" customWidth="1"/>
    <col min="19" max="16384" width="7.6640625" style="16" customWidth="1"/>
  </cols>
  <sheetData>
    <row r="1" spans="1:18" s="17" customFormat="1" ht="14.25">
      <c r="A1" s="299" t="s">
        <v>35</v>
      </c>
      <c r="B1" s="299"/>
      <c r="Q1" s="300" t="s">
        <v>36</v>
      </c>
      <c r="R1" s="300"/>
    </row>
    <row r="2" spans="1:18" s="1" customFormat="1" ht="30" customHeight="1">
      <c r="A2" s="293" t="s">
        <v>37</v>
      </c>
      <c r="B2" s="293"/>
      <c r="C2" s="293"/>
      <c r="D2" s="293"/>
      <c r="E2" s="293"/>
      <c r="F2" s="293"/>
      <c r="G2" s="293"/>
      <c r="H2" s="293"/>
      <c r="I2" s="293"/>
      <c r="J2" s="301" t="s">
        <v>38</v>
      </c>
      <c r="K2" s="301"/>
      <c r="L2" s="301"/>
      <c r="M2" s="301"/>
      <c r="N2" s="301"/>
      <c r="O2" s="301"/>
      <c r="P2" s="301"/>
      <c r="Q2" s="301"/>
      <c r="R2" s="301"/>
    </row>
    <row r="3" spans="1:18" s="1" customFormat="1" ht="17.25" customHeight="1">
      <c r="A3" s="302" t="s">
        <v>39</v>
      </c>
      <c r="B3" s="302"/>
      <c r="C3" s="18"/>
      <c r="D3" s="18"/>
      <c r="E3" s="18"/>
      <c r="F3" s="18"/>
      <c r="G3" s="18"/>
      <c r="H3" s="18"/>
      <c r="I3" s="18"/>
      <c r="J3" s="19"/>
      <c r="L3" s="20"/>
      <c r="M3" s="21"/>
      <c r="N3" s="22"/>
      <c r="O3" s="23"/>
      <c r="P3" s="22"/>
      <c r="Q3" s="303" t="s">
        <v>40</v>
      </c>
      <c r="R3" s="303"/>
    </row>
    <row r="4" spans="1:18" s="1" customFormat="1" ht="16.5" customHeight="1">
      <c r="A4" s="304" t="s">
        <v>41</v>
      </c>
      <c r="B4" s="304"/>
      <c r="C4" s="305" t="s">
        <v>42</v>
      </c>
      <c r="D4" s="305"/>
      <c r="E4" s="306" t="s">
        <v>43</v>
      </c>
      <c r="F4" s="306"/>
      <c r="G4" s="306"/>
      <c r="H4" s="306"/>
      <c r="I4" s="306"/>
      <c r="J4" s="307" t="s">
        <v>44</v>
      </c>
      <c r="K4" s="307"/>
      <c r="L4" s="307"/>
      <c r="M4" s="307"/>
      <c r="N4" s="307"/>
      <c r="O4" s="24"/>
      <c r="P4" s="25"/>
      <c r="Q4" s="308" t="s">
        <v>45</v>
      </c>
      <c r="R4" s="308"/>
    </row>
    <row r="5" spans="1:18" s="1" customFormat="1" ht="27" customHeight="1">
      <c r="A5" s="304"/>
      <c r="B5" s="304"/>
      <c r="C5" s="309" t="s">
        <v>9</v>
      </c>
      <c r="D5" s="309"/>
      <c r="E5" s="310" t="s">
        <v>46</v>
      </c>
      <c r="F5" s="310"/>
      <c r="G5" s="310" t="s">
        <v>47</v>
      </c>
      <c r="H5" s="310"/>
      <c r="I5" s="311" t="s">
        <v>48</v>
      </c>
      <c r="J5" s="311"/>
      <c r="K5" s="310" t="s">
        <v>49</v>
      </c>
      <c r="L5" s="310"/>
      <c r="M5" s="312" t="s">
        <v>50</v>
      </c>
      <c r="N5" s="312"/>
      <c r="O5" s="313" t="s">
        <v>51</v>
      </c>
      <c r="P5" s="313"/>
      <c r="Q5" s="308"/>
      <c r="R5" s="308"/>
    </row>
    <row r="6" spans="1:18" s="1" customFormat="1" ht="39" customHeight="1">
      <c r="A6" s="314" t="s">
        <v>8</v>
      </c>
      <c r="B6" s="314"/>
      <c r="C6" s="29" t="s">
        <v>52</v>
      </c>
      <c r="D6" s="29" t="s">
        <v>53</v>
      </c>
      <c r="E6" s="28" t="s">
        <v>52</v>
      </c>
      <c r="F6" s="28" t="s">
        <v>54</v>
      </c>
      <c r="G6" s="28" t="s">
        <v>52</v>
      </c>
      <c r="H6" s="28" t="s">
        <v>54</v>
      </c>
      <c r="I6" s="26" t="s">
        <v>52</v>
      </c>
      <c r="J6" s="29" t="s">
        <v>55</v>
      </c>
      <c r="K6" s="29" t="s">
        <v>52</v>
      </c>
      <c r="L6" s="29" t="s">
        <v>56</v>
      </c>
      <c r="M6" s="29" t="s">
        <v>57</v>
      </c>
      <c r="N6" s="29" t="s">
        <v>56</v>
      </c>
      <c r="O6" s="29" t="s">
        <v>52</v>
      </c>
      <c r="P6" s="29" t="s">
        <v>56</v>
      </c>
      <c r="Q6" s="29" t="s">
        <v>52</v>
      </c>
      <c r="R6" s="26" t="s">
        <v>58</v>
      </c>
    </row>
    <row r="7" spans="1:18" s="1" customFormat="1" ht="18.75" customHeight="1">
      <c r="A7" s="315" t="s">
        <v>59</v>
      </c>
      <c r="B7" s="30" t="s">
        <v>60</v>
      </c>
      <c r="C7" s="31">
        <f>SUM(C8:C9)</f>
        <v>23.8</v>
      </c>
      <c r="D7" s="31">
        <f>D8+D9</f>
        <v>98</v>
      </c>
      <c r="E7" s="31">
        <f aca="true" t="shared" si="0" ref="E7:R7">SUM(E8:E9)</f>
        <v>0.8</v>
      </c>
      <c r="F7" s="31">
        <f t="shared" si="0"/>
        <v>3</v>
      </c>
      <c r="G7" s="31">
        <f t="shared" si="0"/>
        <v>0.8</v>
      </c>
      <c r="H7" s="31">
        <f t="shared" si="0"/>
        <v>3</v>
      </c>
      <c r="I7" s="31">
        <f t="shared" si="0"/>
        <v>0</v>
      </c>
      <c r="J7" s="31">
        <f t="shared" si="0"/>
        <v>0</v>
      </c>
      <c r="K7" s="31">
        <f t="shared" si="0"/>
        <v>0</v>
      </c>
      <c r="L7" s="31">
        <f t="shared" si="0"/>
        <v>0</v>
      </c>
      <c r="M7" s="31">
        <f t="shared" si="0"/>
        <v>0</v>
      </c>
      <c r="N7" s="31">
        <f t="shared" si="0"/>
        <v>0</v>
      </c>
      <c r="O7" s="31">
        <f t="shared" si="0"/>
        <v>0</v>
      </c>
      <c r="P7" s="31">
        <f t="shared" si="0"/>
        <v>0</v>
      </c>
      <c r="Q7" s="31">
        <f t="shared" si="0"/>
        <v>23</v>
      </c>
      <c r="R7" s="31">
        <f t="shared" si="0"/>
        <v>95</v>
      </c>
    </row>
    <row r="8" spans="1:18" s="1" customFormat="1" ht="18.75" customHeight="1">
      <c r="A8" s="315"/>
      <c r="B8" s="32" t="s">
        <v>61</v>
      </c>
      <c r="C8" s="33">
        <f>G8</f>
        <v>0.8</v>
      </c>
      <c r="D8" s="33">
        <f>H8</f>
        <v>3</v>
      </c>
      <c r="E8" s="33">
        <f>G8</f>
        <v>0.8</v>
      </c>
      <c r="F8" s="33">
        <f>H8</f>
        <v>3</v>
      </c>
      <c r="G8" s="33">
        <v>0.8</v>
      </c>
      <c r="H8" s="33">
        <v>3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</row>
    <row r="9" spans="1:18" s="1" customFormat="1" ht="18.75" customHeight="1">
      <c r="A9" s="315"/>
      <c r="B9" s="27" t="s">
        <v>62</v>
      </c>
      <c r="C9" s="34">
        <f>Q9</f>
        <v>23</v>
      </c>
      <c r="D9" s="34">
        <f>R9</f>
        <v>95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23</v>
      </c>
      <c r="R9" s="34">
        <v>95</v>
      </c>
    </row>
    <row r="10" spans="1:18" s="1" customFormat="1" ht="18.75" customHeight="1">
      <c r="A10" s="315" t="s">
        <v>63</v>
      </c>
      <c r="B10" s="30" t="s">
        <v>60</v>
      </c>
      <c r="C10" s="31">
        <f aca="true" t="shared" si="1" ref="C10:R10">SUM(C11:C12)</f>
        <v>2</v>
      </c>
      <c r="D10" s="31">
        <f t="shared" si="1"/>
        <v>10</v>
      </c>
      <c r="E10" s="31">
        <f t="shared" si="1"/>
        <v>2</v>
      </c>
      <c r="F10" s="31">
        <f t="shared" si="1"/>
        <v>10</v>
      </c>
      <c r="G10" s="31">
        <f t="shared" si="1"/>
        <v>2</v>
      </c>
      <c r="H10" s="31">
        <f t="shared" si="1"/>
        <v>10</v>
      </c>
      <c r="I10" s="31">
        <f t="shared" si="1"/>
        <v>0</v>
      </c>
      <c r="J10" s="31">
        <f t="shared" si="1"/>
        <v>0</v>
      </c>
      <c r="K10" s="31">
        <f t="shared" si="1"/>
        <v>0</v>
      </c>
      <c r="L10" s="31">
        <f t="shared" si="1"/>
        <v>0</v>
      </c>
      <c r="M10" s="31">
        <f t="shared" si="1"/>
        <v>0</v>
      </c>
      <c r="N10" s="31">
        <f t="shared" si="1"/>
        <v>0</v>
      </c>
      <c r="O10" s="31">
        <f t="shared" si="1"/>
        <v>0</v>
      </c>
      <c r="P10" s="31">
        <f t="shared" si="1"/>
        <v>0</v>
      </c>
      <c r="Q10" s="31">
        <f t="shared" si="1"/>
        <v>0</v>
      </c>
      <c r="R10" s="31">
        <f t="shared" si="1"/>
        <v>0</v>
      </c>
    </row>
    <row r="11" spans="1:18" s="1" customFormat="1" ht="18.75" customHeight="1">
      <c r="A11" s="315"/>
      <c r="B11" s="32" t="s">
        <v>61</v>
      </c>
      <c r="C11" s="33">
        <f>E11</f>
        <v>1</v>
      </c>
      <c r="D11" s="33">
        <f>F11</f>
        <v>5</v>
      </c>
      <c r="E11" s="33">
        <f>G11</f>
        <v>1</v>
      </c>
      <c r="F11" s="33">
        <f>H11</f>
        <v>5</v>
      </c>
      <c r="G11" s="33">
        <v>1</v>
      </c>
      <c r="H11" s="33">
        <v>5</v>
      </c>
      <c r="I11" s="33">
        <v>0</v>
      </c>
      <c r="J11" s="33">
        <v>0</v>
      </c>
      <c r="K11" s="33">
        <v>0</v>
      </c>
      <c r="L11" s="33">
        <v>0</v>
      </c>
      <c r="M11" s="35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</row>
    <row r="12" spans="1:18" s="1" customFormat="1" ht="18.75" customHeight="1">
      <c r="A12" s="315"/>
      <c r="B12" s="27" t="s">
        <v>62</v>
      </c>
      <c r="C12" s="34">
        <f>E12</f>
        <v>1</v>
      </c>
      <c r="D12" s="34">
        <f>F12</f>
        <v>5</v>
      </c>
      <c r="E12" s="34">
        <f>G12</f>
        <v>1</v>
      </c>
      <c r="F12" s="34">
        <f>H12</f>
        <v>5</v>
      </c>
      <c r="G12" s="34">
        <v>1</v>
      </c>
      <c r="H12" s="34">
        <v>5</v>
      </c>
      <c r="I12" s="34">
        <v>0</v>
      </c>
      <c r="J12" s="34">
        <v>0</v>
      </c>
      <c r="K12" s="34">
        <v>0</v>
      </c>
      <c r="L12" s="34">
        <v>0</v>
      </c>
      <c r="M12" s="36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</row>
    <row r="13" spans="1:18" s="1" customFormat="1" ht="18.75" customHeight="1">
      <c r="A13" s="315" t="s">
        <v>64</v>
      </c>
      <c r="B13" s="30" t="s">
        <v>60</v>
      </c>
      <c r="C13" s="31">
        <f aca="true" t="shared" si="2" ref="C13:R13">SUM(C14:C15)</f>
        <v>1</v>
      </c>
      <c r="D13" s="31">
        <f t="shared" si="2"/>
        <v>2</v>
      </c>
      <c r="E13" s="31">
        <f t="shared" si="2"/>
        <v>1</v>
      </c>
      <c r="F13" s="31">
        <f t="shared" si="2"/>
        <v>2</v>
      </c>
      <c r="G13" s="37">
        <f t="shared" si="2"/>
        <v>1</v>
      </c>
      <c r="H13" s="37">
        <f t="shared" si="2"/>
        <v>4</v>
      </c>
      <c r="I13" s="37">
        <f t="shared" si="2"/>
        <v>0</v>
      </c>
      <c r="J13" s="37">
        <f t="shared" si="2"/>
        <v>0</v>
      </c>
      <c r="K13" s="37">
        <f t="shared" si="2"/>
        <v>0</v>
      </c>
      <c r="L13" s="37">
        <f t="shared" si="2"/>
        <v>0</v>
      </c>
      <c r="M13" s="37">
        <f t="shared" si="2"/>
        <v>0</v>
      </c>
      <c r="N13" s="37">
        <f t="shared" si="2"/>
        <v>0</v>
      </c>
      <c r="O13" s="37">
        <f t="shared" si="2"/>
        <v>0</v>
      </c>
      <c r="P13" s="37">
        <f t="shared" si="2"/>
        <v>0</v>
      </c>
      <c r="Q13" s="37">
        <f t="shared" si="2"/>
        <v>0</v>
      </c>
      <c r="R13" s="37">
        <f t="shared" si="2"/>
        <v>0</v>
      </c>
    </row>
    <row r="14" spans="1:18" s="1" customFormat="1" ht="18.75" customHeight="1">
      <c r="A14" s="315"/>
      <c r="B14" s="32" t="s">
        <v>61</v>
      </c>
      <c r="C14" s="33">
        <f>E14</f>
        <v>0.2</v>
      </c>
      <c r="D14" s="33">
        <f>F14</f>
        <v>1</v>
      </c>
      <c r="E14" s="33">
        <f>G14</f>
        <v>0.2</v>
      </c>
      <c r="F14" s="33">
        <f>H14</f>
        <v>1</v>
      </c>
      <c r="G14" s="35">
        <v>0.2</v>
      </c>
      <c r="H14" s="35">
        <v>1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</row>
    <row r="15" spans="1:18" s="1" customFormat="1" ht="18.75" customHeight="1">
      <c r="A15" s="315"/>
      <c r="B15" s="27" t="s">
        <v>62</v>
      </c>
      <c r="C15" s="34">
        <f>E15</f>
        <v>0.8</v>
      </c>
      <c r="D15" s="34">
        <f>F15</f>
        <v>1</v>
      </c>
      <c r="E15" s="34">
        <f>G15</f>
        <v>0.8</v>
      </c>
      <c r="F15" s="34">
        <f>SUM(F14)</f>
        <v>1</v>
      </c>
      <c r="G15" s="36">
        <v>0.8</v>
      </c>
      <c r="H15" s="36">
        <v>3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</row>
    <row r="16" spans="1:19" s="1" customFormat="1" ht="18.75" customHeight="1">
      <c r="A16" s="316" t="s">
        <v>65</v>
      </c>
      <c r="B16" s="32" t="s">
        <v>60</v>
      </c>
      <c r="C16" s="33">
        <f aca="true" t="shared" si="3" ref="C16:R16">SUM(C17:C18)</f>
        <v>5.9</v>
      </c>
      <c r="D16" s="33">
        <f t="shared" si="3"/>
        <v>24</v>
      </c>
      <c r="E16" s="33">
        <f t="shared" si="3"/>
        <v>1.4</v>
      </c>
      <c r="F16" s="33">
        <f t="shared" si="3"/>
        <v>6</v>
      </c>
      <c r="G16" s="35">
        <f t="shared" si="3"/>
        <v>1.4</v>
      </c>
      <c r="H16" s="35">
        <f t="shared" si="3"/>
        <v>6</v>
      </c>
      <c r="I16" s="35">
        <f t="shared" si="3"/>
        <v>0</v>
      </c>
      <c r="J16" s="35">
        <f t="shared" si="3"/>
        <v>0</v>
      </c>
      <c r="K16" s="35">
        <f t="shared" si="3"/>
        <v>0</v>
      </c>
      <c r="L16" s="35">
        <f t="shared" si="3"/>
        <v>0</v>
      </c>
      <c r="M16" s="35">
        <f t="shared" si="3"/>
        <v>0</v>
      </c>
      <c r="N16" s="35">
        <f t="shared" si="3"/>
        <v>0</v>
      </c>
      <c r="O16" s="35">
        <f t="shared" si="3"/>
        <v>0</v>
      </c>
      <c r="P16" s="35">
        <f t="shared" si="3"/>
        <v>0</v>
      </c>
      <c r="Q16" s="35">
        <f t="shared" si="3"/>
        <v>4.5</v>
      </c>
      <c r="R16" s="35">
        <f t="shared" si="3"/>
        <v>18</v>
      </c>
      <c r="S16" s="19"/>
    </row>
    <row r="17" spans="1:19" s="1" customFormat="1" ht="18.75" customHeight="1">
      <c r="A17" s="316"/>
      <c r="B17" s="32" t="s">
        <v>61</v>
      </c>
      <c r="C17" s="33">
        <f>E17</f>
        <v>0.7</v>
      </c>
      <c r="D17" s="33">
        <f>F17+R17</f>
        <v>3</v>
      </c>
      <c r="E17" s="33">
        <f>G17</f>
        <v>0.7</v>
      </c>
      <c r="F17" s="33">
        <f>H17</f>
        <v>3</v>
      </c>
      <c r="G17" s="35">
        <v>0.7</v>
      </c>
      <c r="H17" s="35">
        <v>3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19"/>
    </row>
    <row r="18" spans="1:19" s="1" customFormat="1" ht="18.75" customHeight="1">
      <c r="A18" s="316"/>
      <c r="B18" s="27" t="s">
        <v>62</v>
      </c>
      <c r="C18" s="34">
        <f>E18+Q18</f>
        <v>5.2</v>
      </c>
      <c r="D18" s="34">
        <f>R18+F18</f>
        <v>21</v>
      </c>
      <c r="E18" s="34">
        <f>G18</f>
        <v>0.7</v>
      </c>
      <c r="F18" s="34">
        <f>H18</f>
        <v>3</v>
      </c>
      <c r="G18" s="36">
        <v>0.7</v>
      </c>
      <c r="H18" s="36">
        <v>3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4.5</v>
      </c>
      <c r="R18" s="36">
        <v>18</v>
      </c>
      <c r="S18" s="19"/>
    </row>
    <row r="19" spans="1:18" ht="18.75" customHeight="1">
      <c r="A19" s="315" t="s">
        <v>66</v>
      </c>
      <c r="B19" s="38" t="s">
        <v>60</v>
      </c>
      <c r="C19" s="39">
        <f aca="true" t="shared" si="4" ref="C19:R19">SUM(C20:C21)</f>
        <v>4.3</v>
      </c>
      <c r="D19" s="31">
        <f t="shared" si="4"/>
        <v>12</v>
      </c>
      <c r="E19" s="40">
        <f t="shared" si="4"/>
        <v>1.7</v>
      </c>
      <c r="F19" s="31">
        <f t="shared" si="4"/>
        <v>5</v>
      </c>
      <c r="G19" s="41">
        <f t="shared" si="4"/>
        <v>1.7</v>
      </c>
      <c r="H19" s="37">
        <f t="shared" si="4"/>
        <v>5</v>
      </c>
      <c r="I19" s="37">
        <f t="shared" si="4"/>
        <v>0</v>
      </c>
      <c r="J19" s="37">
        <f t="shared" si="4"/>
        <v>0</v>
      </c>
      <c r="K19" s="37">
        <f t="shared" si="4"/>
        <v>0</v>
      </c>
      <c r="L19" s="37">
        <f t="shared" si="4"/>
        <v>0</v>
      </c>
      <c r="M19" s="37">
        <f t="shared" si="4"/>
        <v>0</v>
      </c>
      <c r="N19" s="37">
        <f t="shared" si="4"/>
        <v>0</v>
      </c>
      <c r="O19" s="37">
        <f t="shared" si="4"/>
        <v>0</v>
      </c>
      <c r="P19" s="37">
        <f t="shared" si="4"/>
        <v>0</v>
      </c>
      <c r="Q19" s="42">
        <f t="shared" si="4"/>
        <v>2.6</v>
      </c>
      <c r="R19" s="37">
        <f t="shared" si="4"/>
        <v>7</v>
      </c>
    </row>
    <row r="20" spans="1:18" ht="18.75" customHeight="1">
      <c r="A20" s="315"/>
      <c r="B20" s="32" t="s">
        <v>61</v>
      </c>
      <c r="C20" s="43">
        <f>E20</f>
        <v>0.3</v>
      </c>
      <c r="D20" s="33">
        <f>F20+R20</f>
        <v>1</v>
      </c>
      <c r="E20" s="43">
        <f>G20</f>
        <v>0.3</v>
      </c>
      <c r="F20" s="33">
        <f>H20</f>
        <v>1</v>
      </c>
      <c r="G20" s="44">
        <v>0.3</v>
      </c>
      <c r="H20" s="35">
        <v>1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45">
        <v>0</v>
      </c>
      <c r="R20" s="45">
        <v>0</v>
      </c>
    </row>
    <row r="21" spans="1:18" s="49" customFormat="1" ht="18.75" customHeight="1">
      <c r="A21" s="315"/>
      <c r="B21" s="27" t="s">
        <v>62</v>
      </c>
      <c r="C21" s="46">
        <f>E21+Q21</f>
        <v>4</v>
      </c>
      <c r="D21" s="34">
        <f>R21+F21</f>
        <v>11</v>
      </c>
      <c r="E21" s="46">
        <f>G21</f>
        <v>1.4</v>
      </c>
      <c r="F21" s="34">
        <f>H21</f>
        <v>4</v>
      </c>
      <c r="G21" s="47">
        <v>1.4</v>
      </c>
      <c r="H21" s="36">
        <v>4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48">
        <v>2.6</v>
      </c>
      <c r="R21" s="36">
        <v>7</v>
      </c>
    </row>
    <row r="22" spans="1:18" ht="18.75" customHeight="1">
      <c r="A22" s="315" t="s">
        <v>67</v>
      </c>
      <c r="B22" s="30" t="s">
        <v>60</v>
      </c>
      <c r="C22" s="40">
        <f aca="true" t="shared" si="5" ref="C22:R22">SUM(C23:C24)</f>
        <v>11.1</v>
      </c>
      <c r="D22" s="31">
        <f t="shared" si="5"/>
        <v>36</v>
      </c>
      <c r="E22" s="40">
        <f t="shared" si="5"/>
        <v>4.1</v>
      </c>
      <c r="F22" s="31">
        <f t="shared" si="5"/>
        <v>15</v>
      </c>
      <c r="G22" s="41">
        <f t="shared" si="5"/>
        <v>4.1</v>
      </c>
      <c r="H22" s="37">
        <f t="shared" si="5"/>
        <v>15</v>
      </c>
      <c r="I22" s="37">
        <f t="shared" si="5"/>
        <v>0</v>
      </c>
      <c r="J22" s="37">
        <f t="shared" si="5"/>
        <v>0</v>
      </c>
      <c r="K22" s="37">
        <f t="shared" si="5"/>
        <v>0</v>
      </c>
      <c r="L22" s="37">
        <f t="shared" si="5"/>
        <v>0</v>
      </c>
      <c r="M22" s="37">
        <f t="shared" si="5"/>
        <v>0</v>
      </c>
      <c r="N22" s="37">
        <f t="shared" si="5"/>
        <v>0</v>
      </c>
      <c r="O22" s="37">
        <f t="shared" si="5"/>
        <v>0</v>
      </c>
      <c r="P22" s="37">
        <f t="shared" si="5"/>
        <v>0</v>
      </c>
      <c r="Q22" s="37">
        <f t="shared" si="5"/>
        <v>7</v>
      </c>
      <c r="R22" s="37">
        <f t="shared" si="5"/>
        <v>21</v>
      </c>
    </row>
    <row r="23" spans="1:18" s="51" customFormat="1" ht="18.75" customHeight="1">
      <c r="A23" s="315"/>
      <c r="B23" s="50" t="s">
        <v>61</v>
      </c>
      <c r="C23" s="44">
        <f>E23</f>
        <v>1.1</v>
      </c>
      <c r="D23" s="35">
        <f>F23+R23</f>
        <v>5</v>
      </c>
      <c r="E23" s="44">
        <f>G23</f>
        <v>1.1</v>
      </c>
      <c r="F23" s="35">
        <f>H23</f>
        <v>5</v>
      </c>
      <c r="G23" s="44">
        <v>1.1</v>
      </c>
      <c r="H23" s="35">
        <v>5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</row>
    <row r="24" spans="1:18" s="51" customFormat="1" ht="18.75" customHeight="1">
      <c r="A24" s="315"/>
      <c r="B24" s="52" t="s">
        <v>62</v>
      </c>
      <c r="C24" s="36">
        <f>E24+Q24</f>
        <v>10</v>
      </c>
      <c r="D24" s="36">
        <f>R24+F24</f>
        <v>31</v>
      </c>
      <c r="E24" s="36">
        <f>G24</f>
        <v>3</v>
      </c>
      <c r="F24" s="36">
        <f>H24</f>
        <v>10</v>
      </c>
      <c r="G24" s="36">
        <v>3</v>
      </c>
      <c r="H24" s="36">
        <v>10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7</v>
      </c>
      <c r="R24" s="36">
        <v>21</v>
      </c>
    </row>
    <row r="25" spans="1:18" s="49" customFormat="1" ht="18.75" customHeight="1">
      <c r="A25" s="315" t="s">
        <v>68</v>
      </c>
      <c r="B25" s="53" t="s">
        <v>60</v>
      </c>
      <c r="C25" s="54">
        <f aca="true" t="shared" si="6" ref="C25:R25">SUM(C26:C27)</f>
        <v>15.629999999999999</v>
      </c>
      <c r="D25" s="31">
        <f t="shared" si="6"/>
        <v>65</v>
      </c>
      <c r="E25" s="55">
        <f t="shared" si="6"/>
        <v>6.13</v>
      </c>
      <c r="F25" s="31">
        <f t="shared" si="6"/>
        <v>27</v>
      </c>
      <c r="G25" s="56">
        <f t="shared" si="6"/>
        <v>6.13</v>
      </c>
      <c r="H25" s="37">
        <f t="shared" si="6"/>
        <v>27</v>
      </c>
      <c r="I25" s="37">
        <f t="shared" si="6"/>
        <v>0</v>
      </c>
      <c r="J25" s="37">
        <f t="shared" si="6"/>
        <v>0</v>
      </c>
      <c r="K25" s="37">
        <f t="shared" si="6"/>
        <v>0</v>
      </c>
      <c r="L25" s="37">
        <f t="shared" si="6"/>
        <v>0</v>
      </c>
      <c r="M25" s="37">
        <f t="shared" si="6"/>
        <v>0</v>
      </c>
      <c r="N25" s="37">
        <f t="shared" si="6"/>
        <v>0</v>
      </c>
      <c r="O25" s="37">
        <f t="shared" si="6"/>
        <v>0</v>
      </c>
      <c r="P25" s="37">
        <f t="shared" si="6"/>
        <v>0</v>
      </c>
      <c r="Q25" s="57">
        <f t="shared" si="6"/>
        <v>9.5</v>
      </c>
      <c r="R25" s="37">
        <f t="shared" si="6"/>
        <v>38</v>
      </c>
    </row>
    <row r="26" spans="1:18" s="62" customFormat="1" ht="18.75" customHeight="1">
      <c r="A26" s="315"/>
      <c r="B26" s="58" t="s">
        <v>61</v>
      </c>
      <c r="C26" s="59">
        <v>10</v>
      </c>
      <c r="D26" s="35">
        <f>F26+R26</f>
        <v>42</v>
      </c>
      <c r="E26" s="60">
        <v>4</v>
      </c>
      <c r="F26" s="35">
        <v>18</v>
      </c>
      <c r="G26" s="60">
        <v>4</v>
      </c>
      <c r="H26" s="35">
        <v>18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61">
        <v>6</v>
      </c>
      <c r="R26" s="35">
        <v>24</v>
      </c>
    </row>
    <row r="27" spans="1:18" s="62" customFormat="1" ht="18.75" customHeight="1">
      <c r="A27" s="315"/>
      <c r="B27" s="63" t="s">
        <v>62</v>
      </c>
      <c r="C27" s="64">
        <v>5.63</v>
      </c>
      <c r="D27" s="36">
        <f>R27+F27</f>
        <v>23</v>
      </c>
      <c r="E27" s="65">
        <v>2.13</v>
      </c>
      <c r="F27" s="36">
        <v>9</v>
      </c>
      <c r="G27" s="65">
        <v>2.13</v>
      </c>
      <c r="H27" s="36">
        <v>9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65">
        <v>3.5</v>
      </c>
      <c r="R27" s="36">
        <v>14</v>
      </c>
    </row>
    <row r="28" spans="1:18" s="49" customFormat="1" ht="18.75" customHeight="1">
      <c r="A28" s="315" t="s">
        <v>69</v>
      </c>
      <c r="B28" s="30" t="s">
        <v>60</v>
      </c>
      <c r="C28" s="55">
        <f aca="true" t="shared" si="7" ref="C28:R28">SUM(C29:C30)</f>
        <v>2.3</v>
      </c>
      <c r="D28" s="31">
        <f t="shared" si="7"/>
        <v>11</v>
      </c>
      <c r="E28" s="55">
        <f t="shared" si="7"/>
        <v>2.1</v>
      </c>
      <c r="F28" s="31">
        <f t="shared" si="7"/>
        <v>9</v>
      </c>
      <c r="G28" s="56">
        <f t="shared" si="7"/>
        <v>2.1</v>
      </c>
      <c r="H28" s="37">
        <f t="shared" si="7"/>
        <v>9</v>
      </c>
      <c r="I28" s="37">
        <f t="shared" si="7"/>
        <v>0</v>
      </c>
      <c r="J28" s="37">
        <f t="shared" si="7"/>
        <v>0</v>
      </c>
      <c r="K28" s="37">
        <f t="shared" si="7"/>
        <v>0</v>
      </c>
      <c r="L28" s="37">
        <f t="shared" si="7"/>
        <v>0</v>
      </c>
      <c r="M28" s="37">
        <f t="shared" si="7"/>
        <v>0</v>
      </c>
      <c r="N28" s="37">
        <f t="shared" si="7"/>
        <v>0</v>
      </c>
      <c r="O28" s="37">
        <f t="shared" si="7"/>
        <v>0</v>
      </c>
      <c r="P28" s="37">
        <f t="shared" si="7"/>
        <v>0</v>
      </c>
      <c r="Q28" s="57">
        <f t="shared" si="7"/>
        <v>0.2</v>
      </c>
      <c r="R28" s="35">
        <f t="shared" si="7"/>
        <v>1</v>
      </c>
    </row>
    <row r="29" spans="1:18" s="62" customFormat="1" ht="18.75" customHeight="1">
      <c r="A29" s="315"/>
      <c r="B29" s="50" t="s">
        <v>61</v>
      </c>
      <c r="C29" s="60">
        <v>1.1</v>
      </c>
      <c r="D29" s="35">
        <v>7</v>
      </c>
      <c r="E29" s="60">
        <v>1.1</v>
      </c>
      <c r="F29" s="35">
        <v>6</v>
      </c>
      <c r="G29" s="60">
        <v>1.1</v>
      </c>
      <c r="H29" s="35">
        <v>6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61">
        <v>0</v>
      </c>
      <c r="R29" s="35">
        <v>0</v>
      </c>
    </row>
    <row r="30" spans="1:18" s="62" customFormat="1" ht="18.75" customHeight="1">
      <c r="A30" s="315"/>
      <c r="B30" s="52" t="s">
        <v>62</v>
      </c>
      <c r="C30" s="65">
        <v>1.2</v>
      </c>
      <c r="D30" s="36">
        <v>4</v>
      </c>
      <c r="E30" s="65">
        <v>1</v>
      </c>
      <c r="F30" s="36">
        <v>3</v>
      </c>
      <c r="G30" s="65">
        <v>1</v>
      </c>
      <c r="H30" s="36">
        <v>3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65">
        <v>0.2</v>
      </c>
      <c r="R30" s="36">
        <v>1</v>
      </c>
    </row>
    <row r="31" spans="1:18" s="49" customFormat="1" ht="18.75" customHeight="1">
      <c r="A31" s="316" t="s">
        <v>70</v>
      </c>
      <c r="B31" s="66" t="s">
        <v>60</v>
      </c>
      <c r="C31" s="9">
        <f aca="true" t="shared" si="8" ref="C31:H31">SUM(C32:C33)</f>
        <v>2.13</v>
      </c>
      <c r="D31" s="33">
        <f t="shared" si="8"/>
        <v>8</v>
      </c>
      <c r="E31" s="9">
        <f t="shared" si="8"/>
        <v>2.13</v>
      </c>
      <c r="F31" s="33">
        <f t="shared" si="8"/>
        <v>8</v>
      </c>
      <c r="G31" s="9">
        <f t="shared" si="8"/>
        <v>2.13</v>
      </c>
      <c r="H31" s="33">
        <f t="shared" si="8"/>
        <v>8</v>
      </c>
      <c r="I31" s="9">
        <v>0</v>
      </c>
      <c r="J31" s="33">
        <v>0</v>
      </c>
      <c r="K31" s="9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f>SUM(R32:R33)</f>
        <v>0</v>
      </c>
    </row>
    <row r="32" spans="1:18" s="49" customFormat="1" ht="18.75" customHeight="1">
      <c r="A32" s="316"/>
      <c r="B32" s="66" t="s">
        <v>61</v>
      </c>
      <c r="C32" s="9">
        <v>1.23</v>
      </c>
      <c r="D32" s="33">
        <v>5</v>
      </c>
      <c r="E32" s="9">
        <v>1.23</v>
      </c>
      <c r="F32" s="33">
        <v>5</v>
      </c>
      <c r="G32" s="9">
        <v>1.23</v>
      </c>
      <c r="H32" s="33">
        <v>5</v>
      </c>
      <c r="I32" s="9">
        <v>0</v>
      </c>
      <c r="J32" s="33">
        <v>0</v>
      </c>
      <c r="K32" s="9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</row>
    <row r="33" spans="1:18" s="49" customFormat="1" ht="18.75" customHeight="1">
      <c r="A33" s="316"/>
      <c r="B33" s="67" t="s">
        <v>62</v>
      </c>
      <c r="C33" s="68">
        <v>0.9</v>
      </c>
      <c r="D33" s="34">
        <v>3</v>
      </c>
      <c r="E33" s="68">
        <v>0.9</v>
      </c>
      <c r="F33" s="34">
        <v>3</v>
      </c>
      <c r="G33" s="69">
        <v>0.9</v>
      </c>
      <c r="H33" s="70">
        <v>3</v>
      </c>
      <c r="I33" s="68">
        <v>0</v>
      </c>
      <c r="J33" s="34">
        <v>0</v>
      </c>
      <c r="K33" s="68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</row>
    <row r="34" spans="1:18" s="62" customFormat="1" ht="18.75" customHeight="1">
      <c r="A34" s="315" t="s">
        <v>71</v>
      </c>
      <c r="B34" s="71" t="s">
        <v>60</v>
      </c>
      <c r="C34" s="42">
        <f aca="true" t="shared" si="9" ref="C34:H34">SUM(C35:C36)</f>
        <v>2.77</v>
      </c>
      <c r="D34" s="37">
        <f t="shared" si="9"/>
        <v>13</v>
      </c>
      <c r="E34" s="42">
        <f t="shared" si="9"/>
        <v>2.77</v>
      </c>
      <c r="F34" s="37">
        <f t="shared" si="9"/>
        <v>13</v>
      </c>
      <c r="G34" s="42">
        <f t="shared" si="9"/>
        <v>2.77</v>
      </c>
      <c r="H34" s="37">
        <f t="shared" si="9"/>
        <v>13</v>
      </c>
      <c r="I34" s="42">
        <v>0</v>
      </c>
      <c r="J34" s="37">
        <v>0</v>
      </c>
      <c r="K34" s="42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f>SUM(R35:R36)</f>
        <v>0</v>
      </c>
    </row>
    <row r="35" spans="1:18" ht="18.75" customHeight="1">
      <c r="A35" s="315"/>
      <c r="B35" s="72" t="s">
        <v>61</v>
      </c>
      <c r="C35" s="45">
        <v>1.77</v>
      </c>
      <c r="D35" s="35">
        <v>9</v>
      </c>
      <c r="E35" s="45">
        <v>1.77</v>
      </c>
      <c r="F35" s="35">
        <v>9</v>
      </c>
      <c r="G35" s="45">
        <v>1.77</v>
      </c>
      <c r="H35" s="35">
        <v>9</v>
      </c>
      <c r="I35" s="45">
        <v>0</v>
      </c>
      <c r="J35" s="35">
        <v>0</v>
      </c>
      <c r="K35" s="4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</row>
    <row r="36" spans="1:19" ht="18.75" customHeight="1">
      <c r="A36" s="315"/>
      <c r="B36" s="73" t="s">
        <v>62</v>
      </c>
      <c r="C36" s="74">
        <v>1</v>
      </c>
      <c r="D36" s="36">
        <v>4</v>
      </c>
      <c r="E36" s="48">
        <v>1</v>
      </c>
      <c r="F36" s="36">
        <v>4</v>
      </c>
      <c r="G36" s="69">
        <v>1</v>
      </c>
      <c r="H36" s="70">
        <v>4</v>
      </c>
      <c r="I36" s="48">
        <v>0</v>
      </c>
      <c r="J36" s="36">
        <v>0</v>
      </c>
      <c r="K36" s="48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49"/>
    </row>
    <row r="37" spans="1:18" s="62" customFormat="1" ht="18.75" customHeight="1">
      <c r="A37" s="315" t="s">
        <v>72</v>
      </c>
      <c r="B37" s="71" t="s">
        <v>60</v>
      </c>
      <c r="C37" s="42">
        <f aca="true" t="shared" si="10" ref="C37:H37">SUM(C38:C39)</f>
        <v>23.8</v>
      </c>
      <c r="D37" s="37">
        <f t="shared" si="10"/>
        <v>98</v>
      </c>
      <c r="E37" s="42">
        <f t="shared" si="10"/>
        <v>0.8</v>
      </c>
      <c r="F37" s="37">
        <f t="shared" si="10"/>
        <v>3</v>
      </c>
      <c r="G37" s="42">
        <f t="shared" si="10"/>
        <v>0.8</v>
      </c>
      <c r="H37" s="37">
        <f t="shared" si="10"/>
        <v>3</v>
      </c>
      <c r="I37" s="42">
        <v>0</v>
      </c>
      <c r="J37" s="37">
        <v>0</v>
      </c>
      <c r="K37" s="42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f>SUM(R38:R39)</f>
        <v>0</v>
      </c>
    </row>
    <row r="38" spans="1:18" ht="18.75" customHeight="1">
      <c r="A38" s="315"/>
      <c r="B38" s="72" t="s">
        <v>61</v>
      </c>
      <c r="C38" s="9">
        <v>0.8</v>
      </c>
      <c r="D38" s="33">
        <v>3</v>
      </c>
      <c r="E38" s="75">
        <v>0.8</v>
      </c>
      <c r="F38" s="76">
        <v>3</v>
      </c>
      <c r="G38" s="9">
        <v>0.8</v>
      </c>
      <c r="H38" s="33">
        <v>3</v>
      </c>
      <c r="I38" s="45">
        <v>0</v>
      </c>
      <c r="J38" s="35">
        <v>0</v>
      </c>
      <c r="K38" s="4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</row>
    <row r="39" spans="1:19" ht="18.75" customHeight="1">
      <c r="A39" s="315"/>
      <c r="B39" s="73" t="s">
        <v>62</v>
      </c>
      <c r="C39" s="68">
        <v>23</v>
      </c>
      <c r="D39" s="34">
        <v>95</v>
      </c>
      <c r="E39" s="69">
        <v>0</v>
      </c>
      <c r="F39" s="70">
        <v>0</v>
      </c>
      <c r="G39" s="69">
        <v>0</v>
      </c>
      <c r="H39" s="70">
        <v>0</v>
      </c>
      <c r="I39" s="48">
        <v>0</v>
      </c>
      <c r="J39" s="36">
        <v>0</v>
      </c>
      <c r="K39" s="48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49"/>
    </row>
    <row r="40" spans="1:18" ht="19.5" customHeight="1">
      <c r="A40" s="315" t="s">
        <v>73</v>
      </c>
      <c r="B40" s="71" t="s">
        <v>60</v>
      </c>
      <c r="C40" s="77">
        <v>1</v>
      </c>
      <c r="D40" s="78">
        <v>5</v>
      </c>
      <c r="E40" s="77">
        <v>1</v>
      </c>
      <c r="F40" s="78">
        <v>5</v>
      </c>
      <c r="G40" s="77">
        <v>1</v>
      </c>
      <c r="H40" s="78">
        <v>5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</row>
    <row r="41" spans="1:18" ht="19.5" customHeight="1">
      <c r="A41" s="315"/>
      <c r="B41" s="72" t="s">
        <v>61</v>
      </c>
      <c r="C41" s="79">
        <v>0.5</v>
      </c>
      <c r="D41" s="79">
        <v>2</v>
      </c>
      <c r="E41" s="79">
        <v>0.5</v>
      </c>
      <c r="F41" s="79">
        <v>2</v>
      </c>
      <c r="G41" s="79">
        <v>0.5</v>
      </c>
      <c r="H41" s="79">
        <v>2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</row>
    <row r="42" spans="1:18" ht="19.5" customHeight="1">
      <c r="A42" s="315"/>
      <c r="B42" s="73" t="s">
        <v>62</v>
      </c>
      <c r="C42" s="80">
        <v>0.5</v>
      </c>
      <c r="D42" s="80">
        <v>3</v>
      </c>
      <c r="E42" s="80">
        <v>0.5</v>
      </c>
      <c r="F42" s="80">
        <v>3</v>
      </c>
      <c r="G42" s="80">
        <v>0.5</v>
      </c>
      <c r="H42" s="80">
        <v>3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</row>
    <row r="43" spans="1:18" ht="19.5" customHeight="1">
      <c r="A43" s="316" t="s">
        <v>74</v>
      </c>
      <c r="B43" s="66" t="s">
        <v>60</v>
      </c>
      <c r="C43" s="81">
        <v>0</v>
      </c>
      <c r="D43" s="82">
        <v>0</v>
      </c>
      <c r="E43" s="81">
        <v>0</v>
      </c>
      <c r="F43" s="82">
        <v>0</v>
      </c>
      <c r="G43" s="81">
        <v>0</v>
      </c>
      <c r="H43" s="82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</row>
    <row r="44" spans="1:18" ht="19.5" customHeight="1">
      <c r="A44" s="316"/>
      <c r="B44" s="66" t="s">
        <v>61</v>
      </c>
      <c r="C44" s="79">
        <v>0</v>
      </c>
      <c r="D44" s="79">
        <v>0</v>
      </c>
      <c r="E44" s="79">
        <v>0</v>
      </c>
      <c r="F44" s="79">
        <v>0</v>
      </c>
      <c r="G44" s="79">
        <v>0</v>
      </c>
      <c r="H44" s="79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</row>
    <row r="45" spans="1:18" ht="18" customHeight="1">
      <c r="A45" s="316"/>
      <c r="B45" s="67" t="s">
        <v>62</v>
      </c>
      <c r="C45" s="80">
        <v>0</v>
      </c>
      <c r="D45" s="80">
        <v>0</v>
      </c>
      <c r="E45" s="80">
        <v>0</v>
      </c>
      <c r="F45" s="80">
        <v>0</v>
      </c>
      <c r="G45" s="80">
        <v>0</v>
      </c>
      <c r="H45" s="80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</row>
    <row r="46" spans="1:18" ht="18" customHeight="1">
      <c r="A46" s="316" t="s">
        <v>75</v>
      </c>
      <c r="B46" s="66" t="s">
        <v>60</v>
      </c>
      <c r="C46" s="81">
        <v>0</v>
      </c>
      <c r="D46" s="82">
        <v>0</v>
      </c>
      <c r="E46" s="81">
        <v>0</v>
      </c>
      <c r="F46" s="82">
        <v>0</v>
      </c>
      <c r="G46" s="81">
        <v>0</v>
      </c>
      <c r="H46" s="82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</row>
    <row r="47" spans="1:18" ht="18" customHeight="1">
      <c r="A47" s="316"/>
      <c r="B47" s="66" t="s">
        <v>61</v>
      </c>
      <c r="C47" s="79">
        <v>0</v>
      </c>
      <c r="D47" s="79">
        <v>0</v>
      </c>
      <c r="E47" s="79">
        <v>0</v>
      </c>
      <c r="F47" s="79">
        <v>0</v>
      </c>
      <c r="G47" s="79">
        <v>0</v>
      </c>
      <c r="H47" s="79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</row>
    <row r="48" spans="1:18" ht="18" customHeight="1">
      <c r="A48" s="316"/>
      <c r="B48" s="67" t="s">
        <v>62</v>
      </c>
      <c r="C48" s="80">
        <v>0</v>
      </c>
      <c r="D48" s="80">
        <v>0</v>
      </c>
      <c r="E48" s="80">
        <v>0</v>
      </c>
      <c r="F48" s="80">
        <v>0</v>
      </c>
      <c r="G48" s="80">
        <v>0</v>
      </c>
      <c r="H48" s="80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</row>
    <row r="49" spans="1:18" ht="18" customHeight="1">
      <c r="A49" s="316" t="s">
        <v>76</v>
      </c>
      <c r="B49" s="66" t="s">
        <v>60</v>
      </c>
      <c r="C49" s="81">
        <v>0</v>
      </c>
      <c r="D49" s="82">
        <v>0</v>
      </c>
      <c r="E49" s="81">
        <v>0</v>
      </c>
      <c r="F49" s="82">
        <v>0</v>
      </c>
      <c r="G49" s="81">
        <v>0</v>
      </c>
      <c r="H49" s="82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</row>
    <row r="50" spans="1:18" ht="18" customHeight="1">
      <c r="A50" s="316"/>
      <c r="B50" s="66" t="s">
        <v>61</v>
      </c>
      <c r="C50" s="79">
        <v>0</v>
      </c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</row>
    <row r="51" spans="1:18" ht="18" customHeight="1">
      <c r="A51" s="316"/>
      <c r="B51" s="67" t="s">
        <v>62</v>
      </c>
      <c r="C51" s="80">
        <v>0</v>
      </c>
      <c r="D51" s="80">
        <v>0</v>
      </c>
      <c r="E51" s="80">
        <v>0</v>
      </c>
      <c r="F51" s="80">
        <v>0</v>
      </c>
      <c r="G51" s="80">
        <v>0</v>
      </c>
      <c r="H51" s="80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</row>
    <row r="52" spans="1:18" ht="18" customHeight="1">
      <c r="A52" s="316" t="s">
        <v>77</v>
      </c>
      <c r="B52" s="66" t="s">
        <v>60</v>
      </c>
      <c r="C52" s="81">
        <v>0</v>
      </c>
      <c r="D52" s="82">
        <v>0</v>
      </c>
      <c r="E52" s="81">
        <v>0</v>
      </c>
      <c r="F52" s="82">
        <v>0</v>
      </c>
      <c r="G52" s="81">
        <v>0</v>
      </c>
      <c r="H52" s="82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</row>
    <row r="53" spans="1:18" ht="18" customHeight="1">
      <c r="A53" s="316"/>
      <c r="B53" s="66" t="s">
        <v>61</v>
      </c>
      <c r="C53" s="79">
        <v>0</v>
      </c>
      <c r="D53" s="79">
        <v>0</v>
      </c>
      <c r="E53" s="79">
        <v>0</v>
      </c>
      <c r="F53" s="79">
        <v>0</v>
      </c>
      <c r="G53" s="79">
        <v>0</v>
      </c>
      <c r="H53" s="79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</row>
    <row r="54" spans="1:18" ht="18" customHeight="1">
      <c r="A54" s="316"/>
      <c r="B54" s="67" t="s">
        <v>62</v>
      </c>
      <c r="C54" s="80">
        <v>0</v>
      </c>
      <c r="D54" s="80">
        <v>0</v>
      </c>
      <c r="E54" s="80">
        <v>0</v>
      </c>
      <c r="F54" s="80">
        <v>0</v>
      </c>
      <c r="G54" s="80">
        <v>0</v>
      </c>
      <c r="H54" s="80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</row>
    <row r="55" spans="1:18" ht="18" customHeight="1">
      <c r="A55" s="316" t="s">
        <v>78</v>
      </c>
      <c r="B55" s="66" t="s">
        <v>60</v>
      </c>
      <c r="C55" s="81">
        <v>0</v>
      </c>
      <c r="D55" s="82">
        <v>0</v>
      </c>
      <c r="E55" s="81">
        <v>0</v>
      </c>
      <c r="F55" s="82">
        <v>0</v>
      </c>
      <c r="G55" s="81">
        <v>0</v>
      </c>
      <c r="H55" s="82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</row>
    <row r="56" spans="1:18" ht="18" customHeight="1">
      <c r="A56" s="316"/>
      <c r="B56" s="66" t="s">
        <v>61</v>
      </c>
      <c r="C56" s="79">
        <v>0</v>
      </c>
      <c r="D56" s="79">
        <v>0</v>
      </c>
      <c r="E56" s="79">
        <v>0</v>
      </c>
      <c r="F56" s="79">
        <v>0</v>
      </c>
      <c r="G56" s="79">
        <v>0</v>
      </c>
      <c r="H56" s="79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</row>
    <row r="57" spans="1:18" ht="18" customHeight="1">
      <c r="A57" s="316"/>
      <c r="B57" s="67" t="s">
        <v>62</v>
      </c>
      <c r="C57" s="80">
        <v>0</v>
      </c>
      <c r="D57" s="80">
        <v>0</v>
      </c>
      <c r="E57" s="80">
        <v>0</v>
      </c>
      <c r="F57" s="80">
        <v>0</v>
      </c>
      <c r="G57" s="80">
        <v>0</v>
      </c>
      <c r="H57" s="80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</row>
  </sheetData>
  <sheetProtection selectLockedCells="1" selectUnlockedCells="1"/>
  <mergeCells count="36">
    <mergeCell ref="A52:A54"/>
    <mergeCell ref="A55:A57"/>
    <mergeCell ref="A34:A36"/>
    <mergeCell ref="A37:A39"/>
    <mergeCell ref="A40:A42"/>
    <mergeCell ref="A43:A45"/>
    <mergeCell ref="A46:A48"/>
    <mergeCell ref="A49:A51"/>
    <mergeCell ref="A16:A18"/>
    <mergeCell ref="A19:A21"/>
    <mergeCell ref="A22:A24"/>
    <mergeCell ref="A25:A27"/>
    <mergeCell ref="A28:A30"/>
    <mergeCell ref="A31:A33"/>
    <mergeCell ref="M5:N5"/>
    <mergeCell ref="O5:P5"/>
    <mergeCell ref="A6:B6"/>
    <mergeCell ref="A7:A9"/>
    <mergeCell ref="A10:A12"/>
    <mergeCell ref="A13:A15"/>
    <mergeCell ref="A4:B5"/>
    <mergeCell ref="C4:D4"/>
    <mergeCell ref="E4:I4"/>
    <mergeCell ref="J4:N4"/>
    <mergeCell ref="Q4:R5"/>
    <mergeCell ref="C5:D5"/>
    <mergeCell ref="E5:F5"/>
    <mergeCell ref="G5:H5"/>
    <mergeCell ref="I5:J5"/>
    <mergeCell ref="K5:L5"/>
    <mergeCell ref="A1:B1"/>
    <mergeCell ref="Q1:R1"/>
    <mergeCell ref="A2:I2"/>
    <mergeCell ref="J2:R2"/>
    <mergeCell ref="A3:B3"/>
    <mergeCell ref="Q3:R3"/>
  </mergeCells>
  <printOptions horizontalCentered="1"/>
  <pageMargins left="0.39375" right="0.39375" top="0.7875" bottom="0.5902777777777778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6"/>
  <sheetViews>
    <sheetView zoomScale="75" zoomScaleNormal="75" zoomScalePageLayoutView="0" workbookViewId="0" topLeftCell="A10">
      <selection activeCell="E25" sqref="E25"/>
    </sheetView>
  </sheetViews>
  <sheetFormatPr defaultColWidth="7.6640625" defaultRowHeight="15.75"/>
  <cols>
    <col min="1" max="1" width="7.6640625" style="16" customWidth="1"/>
    <col min="2" max="7" width="9.4453125" style="16" customWidth="1"/>
    <col min="8" max="15" width="10.77734375" style="16" customWidth="1"/>
    <col min="16" max="21" width="9.4453125" style="16" customWidth="1"/>
    <col min="22" max="22" width="6.10546875" style="16" customWidth="1"/>
    <col min="23" max="23" width="6.3359375" style="16" customWidth="1"/>
    <col min="24" max="24" width="7.99609375" style="16" customWidth="1"/>
    <col min="25" max="25" width="8.4453125" style="16" customWidth="1"/>
    <col min="26" max="16384" width="7.6640625" style="16" customWidth="1"/>
  </cols>
  <sheetData>
    <row r="1" spans="1:21" s="85" customFormat="1" ht="16.5">
      <c r="A1" s="83" t="s">
        <v>79</v>
      </c>
      <c r="B1" s="83"/>
      <c r="C1" s="84"/>
      <c r="D1" s="84"/>
      <c r="E1" s="84"/>
      <c r="F1" s="84"/>
      <c r="G1" s="84"/>
      <c r="H1" s="84" t="s">
        <v>80</v>
      </c>
      <c r="I1" s="84"/>
      <c r="J1" s="84"/>
      <c r="K1" s="84"/>
      <c r="L1" s="84"/>
      <c r="M1" s="84"/>
      <c r="N1" s="84"/>
      <c r="O1" s="84"/>
      <c r="P1" s="84" t="s">
        <v>81</v>
      </c>
      <c r="Q1" s="84"/>
      <c r="R1" s="84"/>
      <c r="S1" s="84"/>
      <c r="T1" s="83"/>
      <c r="U1" s="83"/>
    </row>
    <row r="2" spans="1:25" ht="25.5">
      <c r="A2" s="317" t="s">
        <v>82</v>
      </c>
      <c r="B2" s="317"/>
      <c r="C2" s="317"/>
      <c r="D2" s="317"/>
      <c r="E2" s="317"/>
      <c r="F2" s="317"/>
      <c r="G2" s="317"/>
      <c r="H2" s="318" t="s">
        <v>83</v>
      </c>
      <c r="I2" s="318"/>
      <c r="J2" s="318"/>
      <c r="K2" s="318"/>
      <c r="L2" s="318"/>
      <c r="M2" s="318"/>
      <c r="N2" s="318"/>
      <c r="O2" s="318"/>
      <c r="P2" s="317" t="s">
        <v>82</v>
      </c>
      <c r="Q2" s="317"/>
      <c r="R2" s="317"/>
      <c r="S2" s="317"/>
      <c r="T2" s="317"/>
      <c r="U2" s="317"/>
      <c r="V2" s="317"/>
      <c r="W2" s="317"/>
      <c r="X2" s="87"/>
      <c r="Y2" s="87"/>
    </row>
    <row r="3" spans="1:25" ht="21">
      <c r="A3" s="319" t="s">
        <v>84</v>
      </c>
      <c r="B3" s="319"/>
      <c r="C3" s="319"/>
      <c r="D3" s="319"/>
      <c r="E3" s="319"/>
      <c r="F3" s="319"/>
      <c r="G3" s="319"/>
      <c r="H3" s="320" t="s">
        <v>85</v>
      </c>
      <c r="I3" s="320"/>
      <c r="J3" s="320"/>
      <c r="K3" s="320"/>
      <c r="L3" s="320"/>
      <c r="M3" s="320"/>
      <c r="N3" s="320"/>
      <c r="O3" s="320"/>
      <c r="P3" s="319" t="s">
        <v>84</v>
      </c>
      <c r="Q3" s="319"/>
      <c r="R3" s="319"/>
      <c r="S3" s="319"/>
      <c r="T3" s="319"/>
      <c r="U3" s="319"/>
      <c r="V3" s="319"/>
      <c r="W3" s="319"/>
      <c r="X3" s="88"/>
      <c r="Y3" s="88"/>
    </row>
    <row r="4" spans="1:24" ht="18.75" customHeight="1">
      <c r="A4" s="321" t="s">
        <v>86</v>
      </c>
      <c r="B4" s="321"/>
      <c r="C4" s="89"/>
      <c r="D4" s="89"/>
      <c r="E4" s="89"/>
      <c r="F4" s="89"/>
      <c r="G4" s="90"/>
      <c r="H4" s="89"/>
      <c r="I4" s="90"/>
      <c r="J4" s="90"/>
      <c r="K4" s="90"/>
      <c r="L4" s="89"/>
      <c r="M4" s="89"/>
      <c r="N4" s="91"/>
      <c r="O4" s="89"/>
      <c r="P4" s="89"/>
      <c r="Q4" s="89"/>
      <c r="R4" s="89"/>
      <c r="S4" s="89"/>
      <c r="T4" s="92"/>
      <c r="U4" s="92"/>
      <c r="V4" s="92"/>
      <c r="W4" s="92"/>
      <c r="X4" s="92"/>
    </row>
    <row r="5" spans="1:23" ht="16.5">
      <c r="A5" s="321" t="s">
        <v>87</v>
      </c>
      <c r="B5" s="321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4"/>
      <c r="P5" s="93"/>
      <c r="Q5" s="93"/>
      <c r="R5" s="93"/>
      <c r="S5" s="93"/>
      <c r="T5" s="92"/>
      <c r="U5" s="92"/>
      <c r="V5" s="92"/>
      <c r="W5" s="92"/>
    </row>
    <row r="6" spans="1:22" ht="16.5" customHeight="1">
      <c r="A6" s="322" t="s">
        <v>88</v>
      </c>
      <c r="B6" s="323" t="s">
        <v>89</v>
      </c>
      <c r="C6" s="323"/>
      <c r="D6" s="323" t="s">
        <v>90</v>
      </c>
      <c r="E6" s="323"/>
      <c r="F6" s="323" t="s">
        <v>91</v>
      </c>
      <c r="G6" s="323"/>
      <c r="H6" s="323" t="s">
        <v>92</v>
      </c>
      <c r="I6" s="323"/>
      <c r="J6" s="324" t="s">
        <v>93</v>
      </c>
      <c r="K6" s="324"/>
      <c r="L6" s="325" t="s">
        <v>94</v>
      </c>
      <c r="M6" s="325"/>
      <c r="N6" s="323" t="s">
        <v>95</v>
      </c>
      <c r="O6" s="323"/>
      <c r="P6" s="325" t="s">
        <v>96</v>
      </c>
      <c r="Q6" s="325"/>
      <c r="R6" s="324" t="s">
        <v>97</v>
      </c>
      <c r="S6" s="324"/>
      <c r="T6" s="324" t="s">
        <v>98</v>
      </c>
      <c r="U6" s="324"/>
      <c r="V6" s="95"/>
    </row>
    <row r="7" spans="1:22" ht="16.5" customHeight="1">
      <c r="A7" s="322"/>
      <c r="B7" s="323"/>
      <c r="C7" s="323"/>
      <c r="D7" s="323"/>
      <c r="E7" s="323"/>
      <c r="F7" s="323"/>
      <c r="G7" s="323"/>
      <c r="H7" s="323"/>
      <c r="I7" s="323"/>
      <c r="J7" s="324"/>
      <c r="K7" s="324"/>
      <c r="L7" s="325"/>
      <c r="M7" s="325"/>
      <c r="N7" s="323"/>
      <c r="O7" s="323"/>
      <c r="P7" s="325"/>
      <c r="Q7" s="325"/>
      <c r="R7" s="324"/>
      <c r="S7" s="324"/>
      <c r="T7" s="324"/>
      <c r="U7" s="324"/>
      <c r="V7" s="95"/>
    </row>
    <row r="8" spans="1:21" ht="19.5" customHeight="1">
      <c r="A8" s="326" t="s">
        <v>8</v>
      </c>
      <c r="B8" s="97" t="s">
        <v>99</v>
      </c>
      <c r="C8" s="97" t="s">
        <v>100</v>
      </c>
      <c r="D8" s="97" t="s">
        <v>99</v>
      </c>
      <c r="E8" s="97" t="s">
        <v>100</v>
      </c>
      <c r="F8" s="98" t="s">
        <v>99</v>
      </c>
      <c r="G8" s="99" t="s">
        <v>100</v>
      </c>
      <c r="H8" s="98" t="s">
        <v>99</v>
      </c>
      <c r="I8" s="98" t="s">
        <v>100</v>
      </c>
      <c r="J8" s="98" t="s">
        <v>99</v>
      </c>
      <c r="K8" s="98" t="s">
        <v>100</v>
      </c>
      <c r="L8" s="100" t="s">
        <v>99</v>
      </c>
      <c r="M8" s="98" t="s">
        <v>100</v>
      </c>
      <c r="N8" s="100" t="s">
        <v>99</v>
      </c>
      <c r="O8" s="98" t="s">
        <v>100</v>
      </c>
      <c r="P8" s="100" t="s">
        <v>99</v>
      </c>
      <c r="Q8" s="98" t="s">
        <v>100</v>
      </c>
      <c r="R8" s="100" t="s">
        <v>99</v>
      </c>
      <c r="S8" s="98" t="s">
        <v>100</v>
      </c>
      <c r="T8" s="100" t="s">
        <v>99</v>
      </c>
      <c r="U8" s="101" t="s">
        <v>100</v>
      </c>
    </row>
    <row r="9" spans="1:21" ht="16.5">
      <c r="A9" s="326"/>
      <c r="B9" s="96" t="s">
        <v>101</v>
      </c>
      <c r="C9" s="102" t="s">
        <v>102</v>
      </c>
      <c r="D9" s="103" t="s">
        <v>101</v>
      </c>
      <c r="E9" s="103" t="s">
        <v>102</v>
      </c>
      <c r="F9" s="103" t="s">
        <v>101</v>
      </c>
      <c r="G9" s="102" t="s">
        <v>102</v>
      </c>
      <c r="H9" s="103" t="s">
        <v>101</v>
      </c>
      <c r="I9" s="103" t="s">
        <v>102</v>
      </c>
      <c r="J9" s="103" t="s">
        <v>101</v>
      </c>
      <c r="K9" s="103" t="s">
        <v>102</v>
      </c>
      <c r="L9" s="96" t="s">
        <v>101</v>
      </c>
      <c r="M9" s="103" t="s">
        <v>102</v>
      </c>
      <c r="N9" s="96" t="s">
        <v>101</v>
      </c>
      <c r="O9" s="103" t="s">
        <v>102</v>
      </c>
      <c r="P9" s="96" t="s">
        <v>101</v>
      </c>
      <c r="Q9" s="103" t="s">
        <v>102</v>
      </c>
      <c r="R9" s="103" t="s">
        <v>101</v>
      </c>
      <c r="S9" s="103" t="s">
        <v>102</v>
      </c>
      <c r="T9" s="96" t="s">
        <v>101</v>
      </c>
      <c r="U9" s="102" t="s">
        <v>102</v>
      </c>
    </row>
    <row r="10" spans="1:21" ht="31.5">
      <c r="A10" s="104" t="s">
        <v>59</v>
      </c>
      <c r="B10" s="105">
        <f aca="true" t="shared" si="0" ref="B10:B26">D10+H10+N10+P10+R10+T10+J10+L10+F10</f>
        <v>177.63</v>
      </c>
      <c r="C10" s="105">
        <f aca="true" t="shared" si="1" ref="C10:C26">E10+I10+O10+Q10+S10+U10+G10+K10+M10</f>
        <v>765</v>
      </c>
      <c r="D10" s="105">
        <v>48.79</v>
      </c>
      <c r="E10" s="105">
        <v>512</v>
      </c>
      <c r="F10" s="106">
        <v>0</v>
      </c>
      <c r="G10" s="106">
        <v>0</v>
      </c>
      <c r="H10" s="105">
        <v>8</v>
      </c>
      <c r="I10" s="105">
        <v>34</v>
      </c>
      <c r="J10" s="106">
        <v>0</v>
      </c>
      <c r="K10" s="106">
        <v>0</v>
      </c>
      <c r="L10" s="105">
        <v>69.5</v>
      </c>
      <c r="M10" s="105">
        <v>138</v>
      </c>
      <c r="N10" s="105">
        <v>42.7</v>
      </c>
      <c r="O10" s="105">
        <v>68</v>
      </c>
      <c r="P10" s="106">
        <v>0</v>
      </c>
      <c r="Q10" s="107">
        <v>0</v>
      </c>
      <c r="R10" s="106">
        <v>0</v>
      </c>
      <c r="S10" s="107">
        <v>0</v>
      </c>
      <c r="T10" s="105">
        <v>8.64</v>
      </c>
      <c r="U10" s="105">
        <v>13</v>
      </c>
    </row>
    <row r="11" spans="1:21" ht="31.5">
      <c r="A11" s="104" t="s">
        <v>63</v>
      </c>
      <c r="B11" s="105">
        <f t="shared" si="0"/>
        <v>203.23000000000002</v>
      </c>
      <c r="C11" s="105">
        <f t="shared" si="1"/>
        <v>792</v>
      </c>
      <c r="D11" s="105">
        <v>45.56</v>
      </c>
      <c r="E11" s="105">
        <v>442</v>
      </c>
      <c r="F11" s="106">
        <v>0</v>
      </c>
      <c r="G11" s="106">
        <v>0</v>
      </c>
      <c r="H11" s="105">
        <v>8</v>
      </c>
      <c r="I11" s="105">
        <v>34</v>
      </c>
      <c r="J11" s="106">
        <v>0</v>
      </c>
      <c r="K11" s="106">
        <v>0</v>
      </c>
      <c r="L11" s="105">
        <v>55.37</v>
      </c>
      <c r="M11" s="105">
        <v>75</v>
      </c>
      <c r="N11" s="105">
        <v>55.75</v>
      </c>
      <c r="O11" s="105">
        <v>67</v>
      </c>
      <c r="P11" s="106">
        <v>38.55</v>
      </c>
      <c r="Q11" s="107">
        <v>174</v>
      </c>
      <c r="R11" s="106">
        <v>0</v>
      </c>
      <c r="S11" s="107">
        <v>0</v>
      </c>
      <c r="T11" s="105">
        <v>0</v>
      </c>
      <c r="U11" s="105">
        <v>0</v>
      </c>
    </row>
    <row r="12" spans="1:21" ht="31.5">
      <c r="A12" s="104" t="s">
        <v>64</v>
      </c>
      <c r="B12" s="105">
        <f t="shared" si="0"/>
        <v>53</v>
      </c>
      <c r="C12" s="105">
        <f t="shared" si="1"/>
        <v>99</v>
      </c>
      <c r="D12" s="105">
        <v>45</v>
      </c>
      <c r="E12" s="105">
        <v>65</v>
      </c>
      <c r="F12" s="106">
        <v>0</v>
      </c>
      <c r="G12" s="106">
        <v>0</v>
      </c>
      <c r="H12" s="105">
        <v>8</v>
      </c>
      <c r="I12" s="105">
        <v>34</v>
      </c>
      <c r="J12" s="106">
        <v>0</v>
      </c>
      <c r="K12" s="106">
        <v>0</v>
      </c>
      <c r="L12" s="105">
        <v>0</v>
      </c>
      <c r="M12" s="105">
        <v>0</v>
      </c>
      <c r="N12" s="105">
        <v>0</v>
      </c>
      <c r="O12" s="105">
        <v>0</v>
      </c>
      <c r="P12" s="106">
        <v>0</v>
      </c>
      <c r="Q12" s="107">
        <v>0</v>
      </c>
      <c r="R12" s="106">
        <v>0</v>
      </c>
      <c r="S12" s="107">
        <v>0</v>
      </c>
      <c r="T12" s="105">
        <v>0</v>
      </c>
      <c r="U12" s="105">
        <v>0</v>
      </c>
    </row>
    <row r="13" spans="1:21" ht="31.5">
      <c r="A13" s="104" t="s">
        <v>65</v>
      </c>
      <c r="B13" s="105">
        <f t="shared" si="0"/>
        <v>128.42000000000002</v>
      </c>
      <c r="C13" s="105">
        <f t="shared" si="1"/>
        <v>707</v>
      </c>
      <c r="D13" s="105">
        <v>59.14</v>
      </c>
      <c r="E13" s="105">
        <v>621</v>
      </c>
      <c r="F13" s="106">
        <v>0</v>
      </c>
      <c r="G13" s="106">
        <v>0</v>
      </c>
      <c r="H13" s="106">
        <v>0</v>
      </c>
      <c r="I13" s="106">
        <v>0</v>
      </c>
      <c r="J13" s="106">
        <v>0</v>
      </c>
      <c r="K13" s="106">
        <v>0</v>
      </c>
      <c r="L13" s="105">
        <v>24.8</v>
      </c>
      <c r="M13" s="105">
        <v>31</v>
      </c>
      <c r="N13" s="105">
        <v>44.48</v>
      </c>
      <c r="O13" s="105">
        <v>55</v>
      </c>
      <c r="P13" s="106">
        <v>0</v>
      </c>
      <c r="Q13" s="107">
        <v>0</v>
      </c>
      <c r="R13" s="106">
        <v>0</v>
      </c>
      <c r="S13" s="107">
        <v>0</v>
      </c>
      <c r="T13" s="105">
        <v>0</v>
      </c>
      <c r="U13" s="105">
        <v>0</v>
      </c>
    </row>
    <row r="14" spans="1:21" ht="31.5">
      <c r="A14" s="104" t="s">
        <v>66</v>
      </c>
      <c r="B14" s="105">
        <f t="shared" si="0"/>
        <v>72.64</v>
      </c>
      <c r="C14" s="105">
        <f t="shared" si="1"/>
        <v>797</v>
      </c>
      <c r="D14" s="105">
        <v>6.92</v>
      </c>
      <c r="E14" s="105">
        <v>716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106">
        <v>0</v>
      </c>
      <c r="L14" s="105">
        <v>25.97</v>
      </c>
      <c r="M14" s="105">
        <v>33</v>
      </c>
      <c r="N14" s="105">
        <v>39.75</v>
      </c>
      <c r="O14" s="105">
        <v>48</v>
      </c>
      <c r="P14" s="106">
        <v>0</v>
      </c>
      <c r="Q14" s="107">
        <v>0</v>
      </c>
      <c r="R14" s="106">
        <v>0</v>
      </c>
      <c r="S14" s="107">
        <v>0</v>
      </c>
      <c r="T14" s="105">
        <v>0</v>
      </c>
      <c r="U14" s="105">
        <v>0</v>
      </c>
    </row>
    <row r="15" spans="1:21" ht="31.5">
      <c r="A15" s="104" t="s">
        <v>67</v>
      </c>
      <c r="B15" s="105">
        <f t="shared" si="0"/>
        <v>133.57</v>
      </c>
      <c r="C15" s="105">
        <f t="shared" si="1"/>
        <v>845</v>
      </c>
      <c r="D15" s="105">
        <v>42.64</v>
      </c>
      <c r="E15" s="105">
        <v>716</v>
      </c>
      <c r="F15" s="105">
        <v>8.4</v>
      </c>
      <c r="G15" s="105">
        <v>27</v>
      </c>
      <c r="H15" s="106">
        <v>0</v>
      </c>
      <c r="I15" s="106">
        <v>0</v>
      </c>
      <c r="J15" s="106">
        <v>0</v>
      </c>
      <c r="K15" s="106">
        <v>0</v>
      </c>
      <c r="L15" s="105">
        <v>17.34</v>
      </c>
      <c r="M15" s="105">
        <v>22</v>
      </c>
      <c r="N15" s="105">
        <v>60.09</v>
      </c>
      <c r="O15" s="105">
        <v>72</v>
      </c>
      <c r="P15" s="106">
        <v>5.1</v>
      </c>
      <c r="Q15" s="107">
        <v>8</v>
      </c>
      <c r="R15" s="106">
        <v>0</v>
      </c>
      <c r="S15" s="107">
        <v>0</v>
      </c>
      <c r="T15" s="105">
        <v>0</v>
      </c>
      <c r="U15" s="105">
        <v>0</v>
      </c>
    </row>
    <row r="16" spans="1:21" ht="31.5">
      <c r="A16" s="104" t="s">
        <v>68</v>
      </c>
      <c r="B16" s="105">
        <f t="shared" si="0"/>
        <v>185.62</v>
      </c>
      <c r="C16" s="105">
        <f t="shared" si="1"/>
        <v>611</v>
      </c>
      <c r="D16" s="105">
        <v>40.38</v>
      </c>
      <c r="E16" s="105">
        <v>410</v>
      </c>
      <c r="F16" s="105">
        <v>0.2</v>
      </c>
      <c r="G16" s="106">
        <v>0</v>
      </c>
      <c r="H16" s="105">
        <v>8.3</v>
      </c>
      <c r="I16" s="105">
        <v>16</v>
      </c>
      <c r="J16" s="106">
        <v>0</v>
      </c>
      <c r="K16" s="106">
        <v>0</v>
      </c>
      <c r="L16" s="105">
        <v>9.8</v>
      </c>
      <c r="M16" s="105">
        <v>13</v>
      </c>
      <c r="N16" s="105">
        <v>51.59</v>
      </c>
      <c r="O16" s="105">
        <v>62</v>
      </c>
      <c r="P16" s="106">
        <v>45.65</v>
      </c>
      <c r="Q16" s="107">
        <v>71</v>
      </c>
      <c r="R16" s="106">
        <v>0</v>
      </c>
      <c r="S16" s="107">
        <v>0</v>
      </c>
      <c r="T16" s="105">
        <v>29.7</v>
      </c>
      <c r="U16" s="105">
        <v>39</v>
      </c>
    </row>
    <row r="17" spans="1:21" ht="31.5">
      <c r="A17" s="104" t="s">
        <v>69</v>
      </c>
      <c r="B17" s="105">
        <f t="shared" si="0"/>
        <v>125.54</v>
      </c>
      <c r="C17" s="105">
        <f t="shared" si="1"/>
        <v>531</v>
      </c>
      <c r="D17" s="105">
        <v>34.4</v>
      </c>
      <c r="E17" s="105">
        <v>379</v>
      </c>
      <c r="F17" s="106">
        <v>0</v>
      </c>
      <c r="G17" s="106">
        <v>0</v>
      </c>
      <c r="H17" s="105">
        <v>11.95</v>
      </c>
      <c r="I17" s="105">
        <v>38</v>
      </c>
      <c r="J17" s="106">
        <v>0</v>
      </c>
      <c r="K17" s="106">
        <v>0</v>
      </c>
      <c r="L17" s="105">
        <v>6.2</v>
      </c>
      <c r="M17" s="105">
        <v>8</v>
      </c>
      <c r="N17" s="105">
        <v>27.34</v>
      </c>
      <c r="O17" s="105">
        <v>35</v>
      </c>
      <c r="P17" s="106">
        <v>45.65</v>
      </c>
      <c r="Q17" s="107">
        <v>71</v>
      </c>
      <c r="R17" s="106">
        <v>0</v>
      </c>
      <c r="S17" s="107">
        <v>0</v>
      </c>
      <c r="T17" s="105">
        <v>0</v>
      </c>
      <c r="U17" s="105">
        <v>0</v>
      </c>
    </row>
    <row r="18" spans="1:21" ht="33.75" customHeight="1">
      <c r="A18" s="104" t="s">
        <v>103</v>
      </c>
      <c r="B18" s="105">
        <f t="shared" si="0"/>
        <v>110</v>
      </c>
      <c r="C18" s="105">
        <f t="shared" si="1"/>
        <v>502</v>
      </c>
      <c r="D18" s="105">
        <v>26.75</v>
      </c>
      <c r="E18" s="105">
        <v>312</v>
      </c>
      <c r="F18" s="105">
        <v>7.6</v>
      </c>
      <c r="G18" s="105">
        <v>33</v>
      </c>
      <c r="H18" s="105">
        <v>14.4</v>
      </c>
      <c r="I18" s="105">
        <v>61</v>
      </c>
      <c r="J18" s="106">
        <v>0</v>
      </c>
      <c r="K18" s="106">
        <v>0</v>
      </c>
      <c r="L18" s="105">
        <v>9.5</v>
      </c>
      <c r="M18" s="105">
        <v>13</v>
      </c>
      <c r="N18" s="105">
        <v>22.9</v>
      </c>
      <c r="O18" s="105">
        <v>29</v>
      </c>
      <c r="P18" s="106">
        <v>0</v>
      </c>
      <c r="Q18" s="107">
        <v>0</v>
      </c>
      <c r="R18" s="106">
        <v>0</v>
      </c>
      <c r="S18" s="107">
        <v>0</v>
      </c>
      <c r="T18" s="105">
        <v>28.85</v>
      </c>
      <c r="U18" s="105">
        <v>54</v>
      </c>
    </row>
    <row r="19" spans="1:21" ht="33.75" customHeight="1">
      <c r="A19" s="104" t="s">
        <v>104</v>
      </c>
      <c r="B19" s="105">
        <f t="shared" si="0"/>
        <v>138.98000000000002</v>
      </c>
      <c r="C19" s="105">
        <f t="shared" si="1"/>
        <v>697</v>
      </c>
      <c r="D19" s="105">
        <v>30.7</v>
      </c>
      <c r="E19" s="105">
        <v>384</v>
      </c>
      <c r="F19" s="106">
        <v>0</v>
      </c>
      <c r="G19" s="106">
        <v>0</v>
      </c>
      <c r="H19" s="108">
        <v>0</v>
      </c>
      <c r="I19" s="108">
        <v>0</v>
      </c>
      <c r="J19" s="106">
        <v>0</v>
      </c>
      <c r="K19" s="106">
        <v>0</v>
      </c>
      <c r="L19" s="105">
        <v>15.9</v>
      </c>
      <c r="M19" s="105">
        <v>36</v>
      </c>
      <c r="N19" s="105">
        <v>23.2</v>
      </c>
      <c r="O19" s="105">
        <v>46</v>
      </c>
      <c r="P19" s="106">
        <v>0</v>
      </c>
      <c r="Q19" s="107">
        <v>0</v>
      </c>
      <c r="R19" s="106">
        <v>0</v>
      </c>
      <c r="S19" s="107">
        <v>0</v>
      </c>
      <c r="T19" s="105">
        <v>69.18</v>
      </c>
      <c r="U19" s="105">
        <v>231</v>
      </c>
    </row>
    <row r="20" spans="1:21" ht="33.75" customHeight="1">
      <c r="A20" s="104" t="s">
        <v>105</v>
      </c>
      <c r="B20" s="105">
        <f t="shared" si="0"/>
        <v>176.13</v>
      </c>
      <c r="C20" s="105">
        <f t="shared" si="1"/>
        <v>688.15</v>
      </c>
      <c r="D20" s="105">
        <v>15.02</v>
      </c>
      <c r="E20" s="105">
        <v>187.75</v>
      </c>
      <c r="F20" s="106">
        <v>0</v>
      </c>
      <c r="G20" s="106">
        <v>0</v>
      </c>
      <c r="H20" s="109">
        <v>10.27</v>
      </c>
      <c r="I20" s="109">
        <v>45</v>
      </c>
      <c r="J20" s="109">
        <v>0.5</v>
      </c>
      <c r="K20" s="109">
        <v>2</v>
      </c>
      <c r="L20" s="105">
        <v>13.2</v>
      </c>
      <c r="M20" s="105">
        <v>39.6</v>
      </c>
      <c r="N20" s="105">
        <v>41</v>
      </c>
      <c r="O20" s="105">
        <v>82.8</v>
      </c>
      <c r="P20" s="106">
        <v>90.14</v>
      </c>
      <c r="Q20" s="107">
        <v>271</v>
      </c>
      <c r="R20" s="106">
        <v>0</v>
      </c>
      <c r="S20" s="107">
        <v>0</v>
      </c>
      <c r="T20" s="105">
        <v>6</v>
      </c>
      <c r="U20" s="105">
        <v>60</v>
      </c>
    </row>
    <row r="21" spans="1:21" ht="33.75" customHeight="1">
      <c r="A21" s="104" t="s">
        <v>106</v>
      </c>
      <c r="B21" s="105">
        <f t="shared" si="0"/>
        <v>71.17999999999999</v>
      </c>
      <c r="C21" s="105">
        <f t="shared" si="1"/>
        <v>441.72999999999996</v>
      </c>
      <c r="D21" s="105">
        <v>13.7</v>
      </c>
      <c r="E21" s="105">
        <v>171.25</v>
      </c>
      <c r="F21" s="110">
        <v>1.8</v>
      </c>
      <c r="G21" s="108">
        <v>9</v>
      </c>
      <c r="H21" s="109">
        <v>3.7</v>
      </c>
      <c r="I21" s="109">
        <v>16.28</v>
      </c>
      <c r="J21" s="106">
        <v>0</v>
      </c>
      <c r="K21" s="106">
        <v>0</v>
      </c>
      <c r="L21" s="105">
        <v>2.4</v>
      </c>
      <c r="M21" s="105">
        <v>61.2</v>
      </c>
      <c r="N21" s="106">
        <v>0</v>
      </c>
      <c r="O21" s="107">
        <v>0</v>
      </c>
      <c r="P21" s="106">
        <v>2.6</v>
      </c>
      <c r="Q21" s="107">
        <v>5</v>
      </c>
      <c r="R21" s="106">
        <v>0</v>
      </c>
      <c r="S21" s="107">
        <v>0</v>
      </c>
      <c r="T21" s="105">
        <v>46.98</v>
      </c>
      <c r="U21" s="105">
        <v>179</v>
      </c>
    </row>
    <row r="22" spans="1:21" ht="33.75" customHeight="1">
      <c r="A22" s="104" t="s">
        <v>107</v>
      </c>
      <c r="B22" s="105">
        <f t="shared" si="0"/>
        <v>135.94000000000003</v>
      </c>
      <c r="C22" s="105">
        <f t="shared" si="1"/>
        <v>506.6</v>
      </c>
      <c r="D22" s="105">
        <v>13.35</v>
      </c>
      <c r="E22" s="105">
        <v>167</v>
      </c>
      <c r="F22" s="108">
        <v>1.8</v>
      </c>
      <c r="G22" s="108">
        <v>9</v>
      </c>
      <c r="H22" s="109">
        <v>3.4</v>
      </c>
      <c r="I22" s="109">
        <v>15</v>
      </c>
      <c r="J22" s="106">
        <v>0</v>
      </c>
      <c r="K22" s="106">
        <v>0</v>
      </c>
      <c r="L22" s="105">
        <v>4.1</v>
      </c>
      <c r="M22" s="105">
        <v>60</v>
      </c>
      <c r="N22" s="105">
        <v>100.29</v>
      </c>
      <c r="O22" s="105">
        <v>201</v>
      </c>
      <c r="P22" s="106">
        <v>12.7</v>
      </c>
      <c r="Q22" s="107">
        <v>54</v>
      </c>
      <c r="R22" s="106">
        <v>0</v>
      </c>
      <c r="S22" s="107">
        <v>0</v>
      </c>
      <c r="T22" s="105">
        <v>0.3</v>
      </c>
      <c r="U22" s="105">
        <v>0.6</v>
      </c>
    </row>
    <row r="23" spans="1:21" ht="33.75" customHeight="1">
      <c r="A23" s="104" t="s">
        <v>108</v>
      </c>
      <c r="B23" s="105">
        <f t="shared" si="0"/>
        <v>182.54000000000002</v>
      </c>
      <c r="C23" s="105">
        <f t="shared" si="1"/>
        <v>593</v>
      </c>
      <c r="D23" s="105">
        <v>12.55</v>
      </c>
      <c r="E23" s="105">
        <v>148</v>
      </c>
      <c r="F23" s="108">
        <v>1.8</v>
      </c>
      <c r="G23" s="108">
        <v>9</v>
      </c>
      <c r="H23" s="109">
        <v>3.2</v>
      </c>
      <c r="I23" s="109">
        <v>14</v>
      </c>
      <c r="J23" s="106">
        <v>0</v>
      </c>
      <c r="K23" s="106">
        <v>0</v>
      </c>
      <c r="L23" s="105">
        <v>17.5</v>
      </c>
      <c r="M23" s="105">
        <v>29</v>
      </c>
      <c r="N23" s="105">
        <v>94.09</v>
      </c>
      <c r="O23" s="105">
        <v>185</v>
      </c>
      <c r="P23" s="106">
        <v>3.4</v>
      </c>
      <c r="Q23" s="107">
        <v>5</v>
      </c>
      <c r="R23" s="106">
        <v>0</v>
      </c>
      <c r="S23" s="107">
        <v>0</v>
      </c>
      <c r="T23" s="105">
        <v>50</v>
      </c>
      <c r="U23" s="105">
        <v>203</v>
      </c>
    </row>
    <row r="24" spans="1:21" ht="33.75" customHeight="1">
      <c r="A24" s="104" t="s">
        <v>109</v>
      </c>
      <c r="B24" s="105">
        <f t="shared" si="0"/>
        <v>151.5</v>
      </c>
      <c r="C24" s="105">
        <f t="shared" si="1"/>
        <v>415</v>
      </c>
      <c r="D24" s="105">
        <v>12.35</v>
      </c>
      <c r="E24" s="105">
        <v>145</v>
      </c>
      <c r="F24" s="111">
        <v>1.8</v>
      </c>
      <c r="G24" s="111">
        <v>9</v>
      </c>
      <c r="H24" s="111">
        <v>3.1</v>
      </c>
      <c r="I24" s="111">
        <v>13</v>
      </c>
      <c r="J24" s="106">
        <v>0</v>
      </c>
      <c r="K24" s="106">
        <v>0</v>
      </c>
      <c r="L24" s="105">
        <v>19</v>
      </c>
      <c r="M24" s="105">
        <v>35</v>
      </c>
      <c r="N24" s="105">
        <v>82.15</v>
      </c>
      <c r="O24" s="105">
        <v>161</v>
      </c>
      <c r="P24" s="106">
        <v>6.1</v>
      </c>
      <c r="Q24" s="107">
        <v>10</v>
      </c>
      <c r="R24" s="106">
        <v>13.5</v>
      </c>
      <c r="S24" s="107">
        <v>21</v>
      </c>
      <c r="T24" s="105">
        <v>13.5</v>
      </c>
      <c r="U24" s="105">
        <v>21</v>
      </c>
    </row>
    <row r="25" spans="1:21" ht="33.75" customHeight="1">
      <c r="A25" s="104" t="s">
        <v>110</v>
      </c>
      <c r="B25" s="105">
        <f t="shared" si="0"/>
        <v>236.68</v>
      </c>
      <c r="C25" s="105">
        <f t="shared" si="1"/>
        <v>701</v>
      </c>
      <c r="D25" s="105">
        <v>12</v>
      </c>
      <c r="E25" s="105">
        <v>150</v>
      </c>
      <c r="F25" s="108">
        <v>0</v>
      </c>
      <c r="G25" s="108">
        <v>0</v>
      </c>
      <c r="H25" s="105">
        <v>2.9</v>
      </c>
      <c r="I25" s="105">
        <v>12</v>
      </c>
      <c r="J25" s="106">
        <v>0</v>
      </c>
      <c r="K25" s="106">
        <v>0</v>
      </c>
      <c r="L25" s="105">
        <v>13.2</v>
      </c>
      <c r="M25" s="105">
        <v>40</v>
      </c>
      <c r="N25" s="105">
        <v>131.68</v>
      </c>
      <c r="O25" s="105">
        <v>263</v>
      </c>
      <c r="P25" s="105">
        <v>10.9</v>
      </c>
      <c r="Q25" s="105">
        <v>22</v>
      </c>
      <c r="R25" s="105">
        <v>14</v>
      </c>
      <c r="S25" s="105">
        <v>28</v>
      </c>
      <c r="T25" s="105">
        <v>52</v>
      </c>
      <c r="U25" s="105">
        <v>186</v>
      </c>
    </row>
    <row r="26" spans="1:21" ht="33.75" customHeight="1">
      <c r="A26" s="104" t="s">
        <v>111</v>
      </c>
      <c r="B26" s="105">
        <f t="shared" si="0"/>
        <v>293.36</v>
      </c>
      <c r="C26" s="105">
        <f t="shared" si="1"/>
        <v>1334.33</v>
      </c>
      <c r="D26" s="105">
        <v>41.52</v>
      </c>
      <c r="E26" s="105">
        <v>519</v>
      </c>
      <c r="F26" s="108">
        <v>11.6</v>
      </c>
      <c r="G26" s="108">
        <v>48.72</v>
      </c>
      <c r="H26" s="105">
        <v>88.8</v>
      </c>
      <c r="I26" s="105">
        <v>373</v>
      </c>
      <c r="J26" s="106">
        <v>0</v>
      </c>
      <c r="K26" s="106">
        <v>0</v>
      </c>
      <c r="L26" s="105">
        <v>20.86</v>
      </c>
      <c r="M26" s="105">
        <v>62.58</v>
      </c>
      <c r="N26" s="105">
        <v>71.46</v>
      </c>
      <c r="O26" s="105">
        <v>142.9</v>
      </c>
      <c r="P26" s="105"/>
      <c r="Q26" s="105"/>
      <c r="R26" s="105">
        <v>14.8</v>
      </c>
      <c r="S26" s="105">
        <v>29.6</v>
      </c>
      <c r="T26" s="105">
        <v>44.32</v>
      </c>
      <c r="U26" s="105">
        <v>158.53</v>
      </c>
    </row>
    <row r="27" ht="12.75" customHeight="1"/>
  </sheetData>
  <sheetProtection selectLockedCells="1" selectUnlockedCells="1"/>
  <mergeCells count="20">
    <mergeCell ref="T6:U7"/>
    <mergeCell ref="A8:A9"/>
    <mergeCell ref="H6:I7"/>
    <mergeCell ref="J6:K7"/>
    <mergeCell ref="L6:M7"/>
    <mergeCell ref="N6:O7"/>
    <mergeCell ref="P6:Q7"/>
    <mergeCell ref="R6:S7"/>
    <mergeCell ref="A4:B4"/>
    <mergeCell ref="A5:B5"/>
    <mergeCell ref="A6:A7"/>
    <mergeCell ref="B6:C7"/>
    <mergeCell ref="D6:E7"/>
    <mergeCell ref="F6:G7"/>
    <mergeCell ref="A2:G2"/>
    <mergeCell ref="H2:O2"/>
    <mergeCell ref="P2:W2"/>
    <mergeCell ref="A3:G3"/>
    <mergeCell ref="H3:O3"/>
    <mergeCell ref="P3:W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7"/>
  <sheetViews>
    <sheetView zoomScale="75" zoomScaleNormal="75" zoomScalePageLayoutView="0" workbookViewId="0" topLeftCell="A1">
      <pane ySplit="7" topLeftCell="A17" activePane="bottomLeft" state="frozen"/>
      <selection pane="topLeft" activeCell="A1" sqref="A1"/>
      <selection pane="bottomLeft" activeCell="U28" sqref="U28"/>
    </sheetView>
  </sheetViews>
  <sheetFormatPr defaultColWidth="7.77734375" defaultRowHeight="15.75"/>
  <cols>
    <col min="1" max="1" width="6.99609375" style="89" customWidth="1"/>
    <col min="2" max="2" width="6.77734375" style="112" customWidth="1"/>
    <col min="3" max="3" width="6.77734375" style="113" customWidth="1"/>
    <col min="4" max="11" width="6.77734375" style="112" customWidth="1"/>
    <col min="12" max="21" width="7.10546875" style="112" customWidth="1"/>
    <col min="22" max="23" width="9.4453125" style="16" customWidth="1"/>
    <col min="24" max="16384" width="7.77734375" style="112" customWidth="1"/>
  </cols>
  <sheetData>
    <row r="1" spans="1:23" s="84" customFormat="1" ht="14.25">
      <c r="A1" s="83" t="s">
        <v>79</v>
      </c>
      <c r="B1" s="83"/>
      <c r="C1" s="114"/>
      <c r="L1" s="84" t="s">
        <v>80</v>
      </c>
      <c r="V1" s="83"/>
      <c r="W1" s="83"/>
    </row>
    <row r="2" spans="1:21" s="89" customFormat="1" ht="19.5" customHeight="1">
      <c r="A2" s="317" t="s">
        <v>112</v>
      </c>
      <c r="B2" s="317"/>
      <c r="C2" s="317"/>
      <c r="D2" s="317"/>
      <c r="E2" s="317"/>
      <c r="F2" s="317"/>
      <c r="G2" s="317"/>
      <c r="H2" s="317"/>
      <c r="I2" s="317"/>
      <c r="J2" s="317"/>
      <c r="L2" s="318" t="s">
        <v>113</v>
      </c>
      <c r="M2" s="318"/>
      <c r="N2" s="318"/>
      <c r="O2" s="318"/>
      <c r="P2" s="318"/>
      <c r="Q2" s="318"/>
      <c r="R2" s="318"/>
      <c r="S2" s="318"/>
      <c r="T2" s="86"/>
      <c r="U2" s="86"/>
    </row>
    <row r="3" spans="1:22" s="89" customFormat="1" ht="22.5" customHeight="1">
      <c r="A3" s="327" t="s">
        <v>114</v>
      </c>
      <c r="B3" s="327"/>
      <c r="C3" s="327"/>
      <c r="D3" s="327"/>
      <c r="E3" s="327"/>
      <c r="F3" s="327"/>
      <c r="G3" s="327"/>
      <c r="H3" s="327"/>
      <c r="I3" s="327"/>
      <c r="J3" s="327"/>
      <c r="L3" s="327" t="s">
        <v>115</v>
      </c>
      <c r="M3" s="327"/>
      <c r="N3" s="327"/>
      <c r="O3" s="327"/>
      <c r="P3" s="327"/>
      <c r="Q3" s="327"/>
      <c r="R3" s="327"/>
      <c r="S3" s="327"/>
      <c r="T3" s="115"/>
      <c r="U3" s="115"/>
      <c r="V3" s="116"/>
    </row>
    <row r="4" spans="1:23" s="89" customFormat="1" ht="16.5" customHeight="1">
      <c r="A4" s="106" t="s">
        <v>86</v>
      </c>
      <c r="B4" s="106"/>
      <c r="C4" s="106"/>
      <c r="F4" s="92"/>
      <c r="M4" s="117"/>
      <c r="N4" s="117"/>
      <c r="O4" s="117"/>
      <c r="P4" s="117"/>
      <c r="Q4" s="117"/>
      <c r="R4" s="92"/>
      <c r="V4" s="92"/>
      <c r="W4" s="92"/>
    </row>
    <row r="5" spans="1:23" s="89" customFormat="1" ht="15" customHeight="1">
      <c r="A5" s="321"/>
      <c r="B5" s="321"/>
      <c r="C5" s="118"/>
      <c r="D5" s="119"/>
      <c r="E5" s="119"/>
      <c r="F5" s="120"/>
      <c r="G5" s="121"/>
      <c r="H5" s="121"/>
      <c r="I5" s="120"/>
      <c r="J5" s="121"/>
      <c r="K5" s="121"/>
      <c r="L5" s="119"/>
      <c r="M5" s="119"/>
      <c r="N5" s="121"/>
      <c r="O5" s="121"/>
      <c r="P5" s="121"/>
      <c r="Q5" s="122"/>
      <c r="R5" s="120"/>
      <c r="S5" s="121"/>
      <c r="T5" s="121"/>
      <c r="U5" s="121"/>
      <c r="V5" s="92"/>
      <c r="W5" s="92"/>
    </row>
    <row r="6" spans="1:23" s="89" customFormat="1" ht="28.5" customHeight="1">
      <c r="A6" s="123" t="s">
        <v>88</v>
      </c>
      <c r="B6" s="310" t="s">
        <v>116</v>
      </c>
      <c r="C6" s="310"/>
      <c r="D6" s="310" t="s">
        <v>117</v>
      </c>
      <c r="E6" s="310"/>
      <c r="F6" s="310" t="s">
        <v>118</v>
      </c>
      <c r="G6" s="310"/>
      <c r="H6" s="328" t="s">
        <v>119</v>
      </c>
      <c r="I6" s="328"/>
      <c r="J6" s="329" t="s">
        <v>120</v>
      </c>
      <c r="K6" s="329"/>
      <c r="L6" s="310" t="s">
        <v>121</v>
      </c>
      <c r="M6" s="310"/>
      <c r="N6" s="310" t="s">
        <v>122</v>
      </c>
      <c r="O6" s="310"/>
      <c r="P6" s="310" t="s">
        <v>123</v>
      </c>
      <c r="Q6" s="310"/>
      <c r="R6" s="310" t="s">
        <v>124</v>
      </c>
      <c r="S6" s="310"/>
      <c r="T6" s="310" t="s">
        <v>125</v>
      </c>
      <c r="U6" s="310"/>
      <c r="V6" s="330" t="s">
        <v>126</v>
      </c>
      <c r="W6" s="330"/>
    </row>
    <row r="7" spans="1:24" s="89" customFormat="1" ht="42.75" customHeight="1">
      <c r="A7" s="124" t="s">
        <v>8</v>
      </c>
      <c r="B7" s="29" t="s">
        <v>52</v>
      </c>
      <c r="C7" s="29" t="s">
        <v>127</v>
      </c>
      <c r="D7" s="29" t="s">
        <v>52</v>
      </c>
      <c r="E7" s="29" t="s">
        <v>127</v>
      </c>
      <c r="F7" s="125" t="s">
        <v>52</v>
      </c>
      <c r="G7" s="125" t="s">
        <v>127</v>
      </c>
      <c r="H7" s="28" t="s">
        <v>128</v>
      </c>
      <c r="I7" s="126" t="s">
        <v>129</v>
      </c>
      <c r="J7" s="28" t="s">
        <v>128</v>
      </c>
      <c r="K7" s="126" t="s">
        <v>129</v>
      </c>
      <c r="L7" s="127" t="s">
        <v>52</v>
      </c>
      <c r="M7" s="28" t="s">
        <v>56</v>
      </c>
      <c r="N7" s="127" t="s">
        <v>52</v>
      </c>
      <c r="O7" s="128" t="s">
        <v>56</v>
      </c>
      <c r="P7" s="28" t="s">
        <v>52</v>
      </c>
      <c r="Q7" s="28" t="s">
        <v>56</v>
      </c>
      <c r="R7" s="125" t="s">
        <v>52</v>
      </c>
      <c r="S7" s="125" t="s">
        <v>127</v>
      </c>
      <c r="T7" s="125" t="s">
        <v>52</v>
      </c>
      <c r="U7" s="125" t="s">
        <v>127</v>
      </c>
      <c r="V7" s="129" t="s">
        <v>52</v>
      </c>
      <c r="W7" s="130" t="s">
        <v>127</v>
      </c>
      <c r="X7" s="131"/>
    </row>
    <row r="8" spans="1:23" s="136" customFormat="1" ht="32.25" customHeight="1">
      <c r="A8" s="132" t="s">
        <v>59</v>
      </c>
      <c r="B8" s="133">
        <f aca="true" t="shared" si="0" ref="B8:B27">SUM(D8,L8,P8,R8,+F8+H8+J8+N8+V8+T8)</f>
        <v>7.5</v>
      </c>
      <c r="C8" s="134">
        <f aca="true" t="shared" si="1" ref="C8:C27">SUM(E8,M8,Q8,S8,+G8+I8+K8+O8+W8+U8)</f>
        <v>46</v>
      </c>
      <c r="D8" s="133">
        <v>7.5</v>
      </c>
      <c r="E8" s="134">
        <v>4</v>
      </c>
      <c r="F8" s="133">
        <v>0</v>
      </c>
      <c r="G8" s="134">
        <v>0</v>
      </c>
      <c r="H8" s="133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42</v>
      </c>
      <c r="R8" s="133">
        <v>0</v>
      </c>
      <c r="S8" s="134">
        <v>0</v>
      </c>
      <c r="T8" s="134"/>
      <c r="U8" s="134"/>
      <c r="V8" s="135">
        <v>0</v>
      </c>
      <c r="W8" s="135">
        <v>0</v>
      </c>
    </row>
    <row r="9" spans="1:23" s="136" customFormat="1" ht="32.25" customHeight="1">
      <c r="A9" s="132" t="s">
        <v>63</v>
      </c>
      <c r="B9" s="133">
        <f t="shared" si="0"/>
        <v>7</v>
      </c>
      <c r="C9" s="134">
        <f t="shared" si="1"/>
        <v>57</v>
      </c>
      <c r="D9" s="137">
        <v>7</v>
      </c>
      <c r="E9" s="134">
        <v>2</v>
      </c>
      <c r="F9" s="133">
        <v>0</v>
      </c>
      <c r="G9" s="134">
        <v>0</v>
      </c>
      <c r="H9" s="133">
        <v>0</v>
      </c>
      <c r="I9" s="134">
        <v>0</v>
      </c>
      <c r="J9" s="134">
        <v>0</v>
      </c>
      <c r="K9" s="134">
        <v>0</v>
      </c>
      <c r="L9" s="133">
        <v>0</v>
      </c>
      <c r="M9" s="134">
        <v>0</v>
      </c>
      <c r="N9" s="134">
        <v>0</v>
      </c>
      <c r="O9" s="134">
        <v>0</v>
      </c>
      <c r="P9" s="134">
        <v>0</v>
      </c>
      <c r="Q9" s="134">
        <v>55</v>
      </c>
      <c r="R9" s="133">
        <v>0</v>
      </c>
      <c r="S9" s="134">
        <v>0</v>
      </c>
      <c r="T9" s="134"/>
      <c r="U9" s="134"/>
      <c r="V9" s="135">
        <v>0</v>
      </c>
      <c r="W9" s="135">
        <v>0</v>
      </c>
    </row>
    <row r="10" spans="1:23" s="136" customFormat="1" ht="32.25" customHeight="1">
      <c r="A10" s="132" t="s">
        <v>64</v>
      </c>
      <c r="B10" s="133">
        <f t="shared" si="0"/>
        <v>0.4</v>
      </c>
      <c r="C10" s="134">
        <f t="shared" si="1"/>
        <v>73</v>
      </c>
      <c r="D10" s="133">
        <v>0</v>
      </c>
      <c r="E10" s="134">
        <v>0</v>
      </c>
      <c r="F10" s="133">
        <v>0.2</v>
      </c>
      <c r="G10" s="134">
        <v>9</v>
      </c>
      <c r="H10" s="133">
        <v>0</v>
      </c>
      <c r="I10" s="134">
        <v>0</v>
      </c>
      <c r="J10" s="134">
        <v>0</v>
      </c>
      <c r="K10" s="134">
        <v>0</v>
      </c>
      <c r="L10" s="133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55</v>
      </c>
      <c r="R10" s="133">
        <v>0.2</v>
      </c>
      <c r="S10" s="134">
        <v>9</v>
      </c>
      <c r="T10" s="134"/>
      <c r="U10" s="134"/>
      <c r="V10" s="135">
        <v>0</v>
      </c>
      <c r="W10" s="135">
        <v>0</v>
      </c>
    </row>
    <row r="11" spans="1:23" s="136" customFormat="1" ht="32.25" customHeight="1">
      <c r="A11" s="132" t="s">
        <v>59</v>
      </c>
      <c r="B11" s="133">
        <f t="shared" si="0"/>
        <v>11.3</v>
      </c>
      <c r="C11" s="134">
        <f t="shared" si="1"/>
        <v>46</v>
      </c>
      <c r="D11" s="133">
        <v>7.5</v>
      </c>
      <c r="E11" s="133">
        <v>4</v>
      </c>
      <c r="F11" s="133">
        <v>0</v>
      </c>
      <c r="G11" s="133">
        <v>0</v>
      </c>
      <c r="H11" s="133">
        <v>0</v>
      </c>
      <c r="I11" s="134">
        <v>0</v>
      </c>
      <c r="J11" s="134">
        <v>0</v>
      </c>
      <c r="K11" s="134">
        <v>0</v>
      </c>
      <c r="L11" s="133">
        <v>0</v>
      </c>
      <c r="M11" s="133">
        <v>0</v>
      </c>
      <c r="N11" s="134">
        <v>0</v>
      </c>
      <c r="O11" s="134">
        <v>0</v>
      </c>
      <c r="P11" s="134">
        <v>0</v>
      </c>
      <c r="Q11" s="133">
        <v>0</v>
      </c>
      <c r="R11" s="133">
        <v>0</v>
      </c>
      <c r="S11" s="133">
        <v>0</v>
      </c>
      <c r="T11" s="133">
        <v>3.8</v>
      </c>
      <c r="U11" s="133">
        <v>42</v>
      </c>
      <c r="V11" s="135">
        <v>0</v>
      </c>
      <c r="W11" s="135">
        <v>0</v>
      </c>
    </row>
    <row r="12" spans="1:23" s="136" customFormat="1" ht="32.25" customHeight="1">
      <c r="A12" s="132" t="s">
        <v>63</v>
      </c>
      <c r="B12" s="133">
        <f t="shared" si="0"/>
        <v>11</v>
      </c>
      <c r="C12" s="134">
        <f t="shared" si="1"/>
        <v>66</v>
      </c>
      <c r="D12" s="133">
        <v>7</v>
      </c>
      <c r="E12" s="133">
        <v>2</v>
      </c>
      <c r="F12" s="133">
        <v>0.2</v>
      </c>
      <c r="G12" s="133">
        <v>9</v>
      </c>
      <c r="H12" s="133">
        <v>0</v>
      </c>
      <c r="I12" s="134">
        <v>0</v>
      </c>
      <c r="J12" s="134">
        <v>0</v>
      </c>
      <c r="K12" s="134">
        <v>0</v>
      </c>
      <c r="L12" s="133">
        <v>0</v>
      </c>
      <c r="M12" s="133">
        <v>0</v>
      </c>
      <c r="N12" s="134">
        <v>0</v>
      </c>
      <c r="O12" s="134">
        <v>0</v>
      </c>
      <c r="P12" s="134">
        <v>0</v>
      </c>
      <c r="Q12" s="133">
        <v>0</v>
      </c>
      <c r="R12" s="133">
        <v>0</v>
      </c>
      <c r="S12" s="133">
        <v>0</v>
      </c>
      <c r="T12" s="133">
        <v>3.8</v>
      </c>
      <c r="U12" s="133">
        <v>55</v>
      </c>
      <c r="V12" s="135">
        <v>0</v>
      </c>
      <c r="W12" s="135">
        <v>0</v>
      </c>
    </row>
    <row r="13" spans="1:23" s="136" customFormat="1" ht="32.25" customHeight="1">
      <c r="A13" s="132" t="s">
        <v>64</v>
      </c>
      <c r="B13" s="133">
        <f t="shared" si="0"/>
        <v>0.2</v>
      </c>
      <c r="C13" s="134">
        <f t="shared" si="1"/>
        <v>9</v>
      </c>
      <c r="D13" s="133">
        <v>0</v>
      </c>
      <c r="E13" s="133">
        <v>0</v>
      </c>
      <c r="F13" s="133">
        <v>0.2</v>
      </c>
      <c r="G13" s="133">
        <v>9</v>
      </c>
      <c r="H13" s="133">
        <v>0</v>
      </c>
      <c r="I13" s="134">
        <v>0</v>
      </c>
      <c r="J13" s="134">
        <v>0</v>
      </c>
      <c r="K13" s="134">
        <v>0</v>
      </c>
      <c r="L13" s="133">
        <v>0</v>
      </c>
      <c r="M13" s="133">
        <v>0</v>
      </c>
      <c r="N13" s="134">
        <v>0</v>
      </c>
      <c r="O13" s="134">
        <v>0</v>
      </c>
      <c r="P13" s="134">
        <v>0</v>
      </c>
      <c r="Q13" s="133">
        <v>0</v>
      </c>
      <c r="R13" s="133">
        <v>0</v>
      </c>
      <c r="S13" s="133">
        <v>0</v>
      </c>
      <c r="T13" s="133">
        <v>0</v>
      </c>
      <c r="U13" s="133">
        <v>0</v>
      </c>
      <c r="V13" s="135">
        <v>0</v>
      </c>
      <c r="W13" s="135">
        <v>0</v>
      </c>
    </row>
    <row r="14" spans="1:23" s="136" customFormat="1" ht="32.25" customHeight="1">
      <c r="A14" s="132" t="s">
        <v>65</v>
      </c>
      <c r="B14" s="133">
        <f t="shared" si="0"/>
        <v>2.5</v>
      </c>
      <c r="C14" s="134">
        <f t="shared" si="1"/>
        <v>1</v>
      </c>
      <c r="D14" s="133">
        <v>2.5</v>
      </c>
      <c r="E14" s="133">
        <v>1</v>
      </c>
      <c r="F14" s="133"/>
      <c r="G14" s="133"/>
      <c r="H14" s="133">
        <v>0</v>
      </c>
      <c r="I14" s="134">
        <v>0</v>
      </c>
      <c r="J14" s="134">
        <v>0</v>
      </c>
      <c r="K14" s="134">
        <v>0</v>
      </c>
      <c r="L14" s="133">
        <v>0</v>
      </c>
      <c r="M14" s="133">
        <v>0</v>
      </c>
      <c r="N14" s="134">
        <v>0</v>
      </c>
      <c r="O14" s="134">
        <v>0</v>
      </c>
      <c r="P14" s="134">
        <v>0</v>
      </c>
      <c r="Q14" s="133">
        <v>0</v>
      </c>
      <c r="R14" s="133">
        <v>0</v>
      </c>
      <c r="S14" s="133">
        <v>0</v>
      </c>
      <c r="T14" s="133">
        <v>0</v>
      </c>
      <c r="U14" s="133">
        <v>0</v>
      </c>
      <c r="V14" s="135">
        <v>0</v>
      </c>
      <c r="W14" s="135">
        <v>0</v>
      </c>
    </row>
    <row r="15" spans="1:23" s="138" customFormat="1" ht="32.25" customHeight="1">
      <c r="A15" s="132" t="s">
        <v>66</v>
      </c>
      <c r="B15" s="133">
        <f t="shared" si="0"/>
        <v>2.25</v>
      </c>
      <c r="C15" s="134">
        <f t="shared" si="1"/>
        <v>2</v>
      </c>
      <c r="D15" s="133">
        <v>2</v>
      </c>
      <c r="E15" s="133">
        <v>1</v>
      </c>
      <c r="F15" s="133">
        <v>0</v>
      </c>
      <c r="G15" s="133">
        <v>0</v>
      </c>
      <c r="H15" s="133">
        <v>0</v>
      </c>
      <c r="I15" s="134">
        <v>0</v>
      </c>
      <c r="J15" s="134">
        <v>0</v>
      </c>
      <c r="K15" s="134">
        <v>0</v>
      </c>
      <c r="L15" s="133">
        <v>0.25</v>
      </c>
      <c r="M15" s="133">
        <v>1</v>
      </c>
      <c r="N15" s="134">
        <v>0</v>
      </c>
      <c r="O15" s="134">
        <v>0</v>
      </c>
      <c r="P15" s="134">
        <v>0</v>
      </c>
      <c r="Q15" s="133">
        <v>0</v>
      </c>
      <c r="R15" s="133">
        <v>0</v>
      </c>
      <c r="S15" s="133">
        <v>0</v>
      </c>
      <c r="T15" s="133">
        <v>0</v>
      </c>
      <c r="U15" s="133">
        <v>0</v>
      </c>
      <c r="V15" s="135">
        <v>0</v>
      </c>
      <c r="W15" s="135">
        <v>0</v>
      </c>
    </row>
    <row r="16" spans="1:23" s="141" customFormat="1" ht="32.25" customHeight="1">
      <c r="A16" s="139" t="s">
        <v>67</v>
      </c>
      <c r="B16" s="133">
        <f t="shared" si="0"/>
        <v>0.3</v>
      </c>
      <c r="C16" s="134">
        <f t="shared" si="1"/>
        <v>1</v>
      </c>
      <c r="D16" s="140">
        <v>0</v>
      </c>
      <c r="E16" s="140">
        <v>0</v>
      </c>
      <c r="F16" s="140">
        <v>0</v>
      </c>
      <c r="G16" s="140">
        <v>0</v>
      </c>
      <c r="H16" s="140">
        <v>0</v>
      </c>
      <c r="I16" s="134">
        <v>0</v>
      </c>
      <c r="J16" s="134">
        <v>0</v>
      </c>
      <c r="K16" s="134">
        <v>0</v>
      </c>
      <c r="L16" s="140">
        <v>0.3</v>
      </c>
      <c r="M16" s="140">
        <v>1</v>
      </c>
      <c r="N16" s="134">
        <v>0</v>
      </c>
      <c r="O16" s="134">
        <v>0</v>
      </c>
      <c r="P16" s="134">
        <v>0</v>
      </c>
      <c r="Q16" s="133">
        <v>0</v>
      </c>
      <c r="R16" s="133">
        <v>0</v>
      </c>
      <c r="S16" s="133">
        <v>0</v>
      </c>
      <c r="T16" s="133">
        <v>0</v>
      </c>
      <c r="U16" s="133">
        <v>0</v>
      </c>
      <c r="V16" s="135">
        <v>0</v>
      </c>
      <c r="W16" s="135">
        <v>0</v>
      </c>
    </row>
    <row r="17" spans="1:23" s="142" customFormat="1" ht="32.25" customHeight="1">
      <c r="A17" s="139" t="s">
        <v>68</v>
      </c>
      <c r="B17" s="133">
        <f t="shared" si="0"/>
        <v>24.98</v>
      </c>
      <c r="C17" s="134">
        <f t="shared" si="1"/>
        <v>31</v>
      </c>
      <c r="D17" s="140">
        <v>0</v>
      </c>
      <c r="E17" s="140">
        <v>0</v>
      </c>
      <c r="F17" s="140">
        <v>0</v>
      </c>
      <c r="G17" s="140">
        <v>0</v>
      </c>
      <c r="H17" s="140">
        <v>0</v>
      </c>
      <c r="I17" s="140">
        <v>0</v>
      </c>
      <c r="J17" s="140">
        <v>0</v>
      </c>
      <c r="K17" s="140">
        <v>0</v>
      </c>
      <c r="L17" s="140">
        <v>0</v>
      </c>
      <c r="M17" s="140">
        <v>0</v>
      </c>
      <c r="N17" s="140">
        <v>0.2</v>
      </c>
      <c r="O17" s="140">
        <v>0</v>
      </c>
      <c r="P17" s="140">
        <v>0</v>
      </c>
      <c r="Q17" s="133">
        <v>0</v>
      </c>
      <c r="R17" s="133">
        <v>0</v>
      </c>
      <c r="S17" s="133">
        <v>0</v>
      </c>
      <c r="T17" s="133">
        <v>0</v>
      </c>
      <c r="U17" s="133">
        <v>0</v>
      </c>
      <c r="V17" s="135">
        <v>24.78</v>
      </c>
      <c r="W17" s="135">
        <v>31</v>
      </c>
    </row>
    <row r="18" spans="1:23" s="142" customFormat="1" ht="32.25" customHeight="1">
      <c r="A18" s="139" t="s">
        <v>69</v>
      </c>
      <c r="B18" s="133">
        <f t="shared" si="0"/>
        <v>37.95</v>
      </c>
      <c r="C18" s="134">
        <f t="shared" si="1"/>
        <v>49</v>
      </c>
      <c r="D18" s="140">
        <v>0</v>
      </c>
      <c r="E18" s="140">
        <v>0</v>
      </c>
      <c r="F18" s="140">
        <v>0</v>
      </c>
      <c r="G18" s="140">
        <v>0</v>
      </c>
      <c r="H18" s="140">
        <v>0</v>
      </c>
      <c r="I18" s="140">
        <v>0</v>
      </c>
      <c r="J18" s="140">
        <v>0</v>
      </c>
      <c r="K18" s="140">
        <v>0</v>
      </c>
      <c r="L18" s="140">
        <v>0.5</v>
      </c>
      <c r="M18" s="140">
        <v>2</v>
      </c>
      <c r="N18" s="140">
        <v>1</v>
      </c>
      <c r="O18" s="140">
        <v>2</v>
      </c>
      <c r="P18" s="140">
        <v>0</v>
      </c>
      <c r="Q18" s="133">
        <v>0</v>
      </c>
      <c r="R18" s="133">
        <v>0</v>
      </c>
      <c r="S18" s="133">
        <v>0</v>
      </c>
      <c r="T18" s="133">
        <v>0</v>
      </c>
      <c r="U18" s="133">
        <v>0</v>
      </c>
      <c r="V18" s="135">
        <v>36.45</v>
      </c>
      <c r="W18" s="135">
        <v>45</v>
      </c>
    </row>
    <row r="19" spans="1:23" s="142" customFormat="1" ht="32.25" customHeight="1">
      <c r="A19" s="139" t="s">
        <v>103</v>
      </c>
      <c r="B19" s="133">
        <f t="shared" si="0"/>
        <v>36.38</v>
      </c>
      <c r="C19" s="134">
        <f t="shared" si="1"/>
        <v>51</v>
      </c>
      <c r="D19" s="140">
        <v>0</v>
      </c>
      <c r="E19" s="140">
        <v>0</v>
      </c>
      <c r="F19" s="140">
        <v>0</v>
      </c>
      <c r="G19" s="140">
        <v>0</v>
      </c>
      <c r="H19" s="140">
        <v>0</v>
      </c>
      <c r="I19" s="140">
        <v>0</v>
      </c>
      <c r="J19" s="140">
        <v>0</v>
      </c>
      <c r="K19" s="140">
        <v>0</v>
      </c>
      <c r="L19" s="135">
        <v>1</v>
      </c>
      <c r="M19" s="135">
        <v>5</v>
      </c>
      <c r="N19" s="140">
        <v>0</v>
      </c>
      <c r="O19" s="140">
        <v>0</v>
      </c>
      <c r="P19" s="140">
        <v>0</v>
      </c>
      <c r="Q19" s="133">
        <v>0</v>
      </c>
      <c r="R19" s="133">
        <v>0</v>
      </c>
      <c r="S19" s="133">
        <v>0</v>
      </c>
      <c r="T19" s="133">
        <v>0</v>
      </c>
      <c r="U19" s="133">
        <v>0</v>
      </c>
      <c r="V19" s="135">
        <v>35.38</v>
      </c>
      <c r="W19" s="135">
        <v>46</v>
      </c>
    </row>
    <row r="20" spans="1:23" s="141" customFormat="1" ht="32.25" customHeight="1">
      <c r="A20" s="139" t="s">
        <v>104</v>
      </c>
      <c r="B20" s="133">
        <f t="shared" si="0"/>
        <v>43.68</v>
      </c>
      <c r="C20" s="134">
        <f t="shared" si="1"/>
        <v>76</v>
      </c>
      <c r="D20" s="140">
        <v>0</v>
      </c>
      <c r="E20" s="140">
        <v>0</v>
      </c>
      <c r="F20" s="140">
        <v>0</v>
      </c>
      <c r="G20" s="140">
        <v>0</v>
      </c>
      <c r="H20" s="140">
        <v>0</v>
      </c>
      <c r="I20" s="140">
        <v>0</v>
      </c>
      <c r="J20" s="140">
        <v>0</v>
      </c>
      <c r="K20" s="140">
        <v>0</v>
      </c>
      <c r="L20" s="135">
        <v>1.4</v>
      </c>
      <c r="M20" s="135">
        <v>7</v>
      </c>
      <c r="N20" s="140">
        <v>0.6</v>
      </c>
      <c r="O20" s="140">
        <v>1</v>
      </c>
      <c r="P20" s="140">
        <v>0</v>
      </c>
      <c r="Q20" s="133">
        <v>0</v>
      </c>
      <c r="R20" s="133">
        <v>0</v>
      </c>
      <c r="S20" s="133">
        <v>0</v>
      </c>
      <c r="T20" s="133">
        <v>0</v>
      </c>
      <c r="U20" s="133">
        <v>0</v>
      </c>
      <c r="V20" s="135">
        <v>41.68</v>
      </c>
      <c r="W20" s="135">
        <v>68</v>
      </c>
    </row>
    <row r="21" spans="1:23" s="141" customFormat="1" ht="31.5" customHeight="1">
      <c r="A21" s="139" t="s">
        <v>105</v>
      </c>
      <c r="B21" s="133">
        <f t="shared" si="0"/>
        <v>44.98</v>
      </c>
      <c r="C21" s="134">
        <f t="shared" si="1"/>
        <v>134.5</v>
      </c>
      <c r="D21" s="140">
        <v>0</v>
      </c>
      <c r="E21" s="140">
        <v>0</v>
      </c>
      <c r="F21" s="140">
        <v>0</v>
      </c>
      <c r="G21" s="140">
        <v>0</v>
      </c>
      <c r="H21" s="140">
        <v>0</v>
      </c>
      <c r="I21" s="140">
        <v>0</v>
      </c>
      <c r="J21" s="140">
        <v>0</v>
      </c>
      <c r="K21" s="140">
        <v>0</v>
      </c>
      <c r="L21" s="135">
        <v>1</v>
      </c>
      <c r="M21" s="135">
        <v>2.5</v>
      </c>
      <c r="N21" s="140">
        <v>0</v>
      </c>
      <c r="O21" s="140">
        <v>0</v>
      </c>
      <c r="P21" s="140">
        <v>0</v>
      </c>
      <c r="Q21" s="133">
        <v>0</v>
      </c>
      <c r="R21" s="133">
        <v>0</v>
      </c>
      <c r="S21" s="133">
        <v>0</v>
      </c>
      <c r="T21" s="133">
        <v>0</v>
      </c>
      <c r="U21" s="133">
        <v>0</v>
      </c>
      <c r="V21" s="143">
        <v>43.98</v>
      </c>
      <c r="W21" s="143">
        <v>132</v>
      </c>
    </row>
    <row r="22" spans="1:23" ht="31.5" customHeight="1">
      <c r="A22" s="139" t="s">
        <v>106</v>
      </c>
      <c r="B22" s="133">
        <f t="shared" si="0"/>
        <v>35.88</v>
      </c>
      <c r="C22" s="134">
        <f t="shared" si="1"/>
        <v>71.5</v>
      </c>
      <c r="D22" s="140">
        <v>0</v>
      </c>
      <c r="E22" s="140">
        <v>0</v>
      </c>
      <c r="F22" s="140">
        <v>0</v>
      </c>
      <c r="G22" s="140">
        <v>0</v>
      </c>
      <c r="H22" s="140">
        <v>0</v>
      </c>
      <c r="I22" s="140">
        <v>0</v>
      </c>
      <c r="J22" s="140">
        <v>0</v>
      </c>
      <c r="K22" s="140">
        <v>0</v>
      </c>
      <c r="L22" s="135">
        <v>1</v>
      </c>
      <c r="M22" s="135">
        <v>2.5</v>
      </c>
      <c r="N22" s="140">
        <v>0</v>
      </c>
      <c r="O22" s="140">
        <v>0</v>
      </c>
      <c r="P22" s="140">
        <v>0</v>
      </c>
      <c r="Q22" s="133">
        <v>0</v>
      </c>
      <c r="R22" s="133">
        <v>0</v>
      </c>
      <c r="S22" s="133">
        <v>0</v>
      </c>
      <c r="T22" s="133">
        <v>0</v>
      </c>
      <c r="U22" s="133">
        <v>0</v>
      </c>
      <c r="V22" s="144">
        <v>34.88</v>
      </c>
      <c r="W22" s="144">
        <v>69</v>
      </c>
    </row>
    <row r="23" spans="1:23" ht="31.5" customHeight="1">
      <c r="A23" s="139" t="s">
        <v>107</v>
      </c>
      <c r="B23" s="133">
        <f t="shared" si="0"/>
        <v>50.38</v>
      </c>
      <c r="C23" s="134">
        <f t="shared" si="1"/>
        <v>103</v>
      </c>
      <c r="D23" s="140">
        <v>0</v>
      </c>
      <c r="E23" s="140">
        <v>0</v>
      </c>
      <c r="F23" s="140">
        <v>0</v>
      </c>
      <c r="G23" s="140">
        <v>0</v>
      </c>
      <c r="H23" s="140">
        <v>0</v>
      </c>
      <c r="I23" s="140">
        <v>0</v>
      </c>
      <c r="J23" s="140">
        <v>4.2</v>
      </c>
      <c r="K23" s="140">
        <v>5</v>
      </c>
      <c r="L23" s="135">
        <v>0</v>
      </c>
      <c r="M23" s="135">
        <v>0</v>
      </c>
      <c r="N23" s="140">
        <v>0</v>
      </c>
      <c r="O23" s="140">
        <v>0</v>
      </c>
      <c r="P23" s="140">
        <v>0</v>
      </c>
      <c r="Q23" s="133">
        <v>0</v>
      </c>
      <c r="R23" s="133">
        <v>0</v>
      </c>
      <c r="S23" s="133">
        <v>0</v>
      </c>
      <c r="T23" s="133">
        <v>0</v>
      </c>
      <c r="U23" s="133">
        <v>0</v>
      </c>
      <c r="V23" s="145">
        <v>46.18</v>
      </c>
      <c r="W23" s="145">
        <v>98</v>
      </c>
    </row>
    <row r="24" spans="1:23" ht="31.5" customHeight="1">
      <c r="A24" s="139" t="s">
        <v>108</v>
      </c>
      <c r="B24" s="133">
        <f t="shared" si="0"/>
        <v>62.68</v>
      </c>
      <c r="C24" s="134">
        <f t="shared" si="1"/>
        <v>74</v>
      </c>
      <c r="D24" s="140">
        <v>0</v>
      </c>
      <c r="E24" s="140">
        <v>0</v>
      </c>
      <c r="F24" s="140">
        <v>0</v>
      </c>
      <c r="G24" s="140">
        <v>0</v>
      </c>
      <c r="H24" s="140">
        <v>0</v>
      </c>
      <c r="I24" s="140">
        <v>0</v>
      </c>
      <c r="J24" s="140">
        <v>27.28</v>
      </c>
      <c r="K24" s="140">
        <v>27</v>
      </c>
      <c r="L24" s="135">
        <v>1</v>
      </c>
      <c r="M24" s="135">
        <v>2</v>
      </c>
      <c r="N24" s="140">
        <v>26.5</v>
      </c>
      <c r="O24" s="140">
        <v>38</v>
      </c>
      <c r="P24" s="140">
        <v>7.9</v>
      </c>
      <c r="Q24" s="140">
        <v>7</v>
      </c>
      <c r="R24" s="135">
        <v>0</v>
      </c>
      <c r="S24" s="135">
        <v>0</v>
      </c>
      <c r="T24" s="133">
        <v>0</v>
      </c>
      <c r="U24" s="133">
        <v>0</v>
      </c>
      <c r="V24" s="135">
        <v>0</v>
      </c>
      <c r="W24" s="135">
        <v>0</v>
      </c>
    </row>
    <row r="25" spans="1:23" ht="31.5" customHeight="1">
      <c r="A25" s="139" t="s">
        <v>109</v>
      </c>
      <c r="B25" s="133">
        <f t="shared" si="0"/>
        <v>62.73</v>
      </c>
      <c r="C25" s="134">
        <f t="shared" si="1"/>
        <v>74.5</v>
      </c>
      <c r="D25" s="140">
        <v>0</v>
      </c>
      <c r="E25" s="140">
        <v>0</v>
      </c>
      <c r="F25" s="140">
        <v>0</v>
      </c>
      <c r="G25" s="140">
        <v>0</v>
      </c>
      <c r="H25" s="135">
        <v>0.6</v>
      </c>
      <c r="I25" s="135">
        <v>1.5</v>
      </c>
      <c r="J25" s="140">
        <v>29.72</v>
      </c>
      <c r="K25" s="140">
        <v>30</v>
      </c>
      <c r="L25" s="135">
        <v>1</v>
      </c>
      <c r="M25" s="135">
        <v>2</v>
      </c>
      <c r="N25" s="140">
        <v>25.7</v>
      </c>
      <c r="O25" s="140">
        <v>36</v>
      </c>
      <c r="P25" s="140">
        <v>5.71</v>
      </c>
      <c r="Q25" s="135">
        <v>5</v>
      </c>
      <c r="R25" s="135">
        <v>0</v>
      </c>
      <c r="S25" s="135">
        <v>0</v>
      </c>
      <c r="T25" s="133">
        <v>0</v>
      </c>
      <c r="U25" s="133">
        <v>0</v>
      </c>
      <c r="V25" s="135">
        <v>0</v>
      </c>
      <c r="W25" s="135">
        <v>0</v>
      </c>
    </row>
    <row r="26" spans="1:23" ht="31.5" customHeight="1">
      <c r="A26" s="139" t="s">
        <v>110</v>
      </c>
      <c r="B26" s="133">
        <f t="shared" si="0"/>
        <v>48.03</v>
      </c>
      <c r="C26" s="134">
        <f t="shared" si="1"/>
        <v>74</v>
      </c>
      <c r="D26" s="135">
        <v>0</v>
      </c>
      <c r="E26" s="135">
        <v>0</v>
      </c>
      <c r="F26" s="135">
        <v>0</v>
      </c>
      <c r="G26" s="135">
        <v>0</v>
      </c>
      <c r="H26" s="135">
        <v>0.2</v>
      </c>
      <c r="I26" s="135">
        <v>0</v>
      </c>
      <c r="J26" s="135">
        <v>29.72</v>
      </c>
      <c r="K26" s="135">
        <v>33</v>
      </c>
      <c r="L26" s="135">
        <v>0</v>
      </c>
      <c r="M26" s="135">
        <v>3</v>
      </c>
      <c r="N26" s="135">
        <v>12.4</v>
      </c>
      <c r="O26" s="135">
        <v>24</v>
      </c>
      <c r="P26" s="135">
        <v>5.71</v>
      </c>
      <c r="Q26" s="135">
        <v>14</v>
      </c>
      <c r="R26" s="135">
        <v>0</v>
      </c>
      <c r="S26" s="135">
        <v>0</v>
      </c>
      <c r="T26" s="133">
        <v>0</v>
      </c>
      <c r="U26" s="133">
        <v>0</v>
      </c>
      <c r="V26" s="135">
        <v>0</v>
      </c>
      <c r="W26" s="135">
        <v>0</v>
      </c>
    </row>
    <row r="27" spans="1:23" ht="31.5" customHeight="1">
      <c r="A27" s="139" t="s">
        <v>111</v>
      </c>
      <c r="B27" s="133">
        <f t="shared" si="0"/>
        <v>9.8</v>
      </c>
      <c r="C27" s="134">
        <f t="shared" si="1"/>
        <v>34.9</v>
      </c>
      <c r="D27" s="135">
        <v>0</v>
      </c>
      <c r="E27" s="135">
        <v>0</v>
      </c>
      <c r="F27" s="135">
        <v>0</v>
      </c>
      <c r="G27" s="135">
        <v>0</v>
      </c>
      <c r="H27" s="135"/>
      <c r="I27" s="135">
        <v>0</v>
      </c>
      <c r="J27" s="135">
        <v>2</v>
      </c>
      <c r="K27" s="135">
        <v>33</v>
      </c>
      <c r="L27" s="135">
        <v>0</v>
      </c>
      <c r="M27" s="135"/>
      <c r="N27" s="135">
        <v>7.8</v>
      </c>
      <c r="O27" s="135">
        <v>1.9</v>
      </c>
      <c r="P27" s="135"/>
      <c r="Q27" s="135"/>
      <c r="R27" s="135">
        <v>0</v>
      </c>
      <c r="S27" s="135">
        <v>0</v>
      </c>
      <c r="T27" s="133">
        <v>0</v>
      </c>
      <c r="U27" s="133">
        <v>0</v>
      </c>
      <c r="V27" s="135">
        <v>0</v>
      </c>
      <c r="W27" s="135">
        <v>0</v>
      </c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</sheetData>
  <sheetProtection selectLockedCells="1" selectUnlockedCells="1"/>
  <mergeCells count="16">
    <mergeCell ref="L6:M6"/>
    <mergeCell ref="N6:O6"/>
    <mergeCell ref="P6:Q6"/>
    <mergeCell ref="R6:S6"/>
    <mergeCell ref="T6:U6"/>
    <mergeCell ref="V6:W6"/>
    <mergeCell ref="A2:J2"/>
    <mergeCell ref="L2:S2"/>
    <mergeCell ref="A3:J3"/>
    <mergeCell ref="L3:S3"/>
    <mergeCell ref="A5:B5"/>
    <mergeCell ref="B6:C6"/>
    <mergeCell ref="D6:E6"/>
    <mergeCell ref="F6:G6"/>
    <mergeCell ref="H6:I6"/>
    <mergeCell ref="J6:K6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25"/>
  <sheetViews>
    <sheetView zoomScale="63" zoomScaleNormal="63" zoomScalePageLayoutView="0" workbookViewId="0" topLeftCell="A1">
      <pane ySplit="7" topLeftCell="A14" activePane="bottomLeft" state="frozen"/>
      <selection pane="topLeft" activeCell="A1" sqref="A1"/>
      <selection pane="bottomLeft" activeCell="E31" sqref="E31"/>
    </sheetView>
  </sheetViews>
  <sheetFormatPr defaultColWidth="7.6640625" defaultRowHeight="15.75"/>
  <cols>
    <col min="1" max="1" width="9.4453125" style="116" customWidth="1"/>
    <col min="2" max="2" width="7.5546875" style="146" customWidth="1"/>
    <col min="3" max="3" width="7.5546875" style="147" customWidth="1"/>
    <col min="4" max="4" width="7.5546875" style="148" customWidth="1"/>
    <col min="5" max="9" width="7.5546875" style="149" customWidth="1"/>
    <col min="10" max="10" width="7.4453125" style="148" customWidth="1"/>
    <col min="11" max="19" width="7.4453125" style="149" customWidth="1"/>
    <col min="20" max="21" width="7.5546875" style="149" customWidth="1"/>
    <col min="22" max="22" width="7.5546875" style="146" customWidth="1"/>
    <col min="23" max="23" width="7.5546875" style="147" customWidth="1"/>
    <col min="24" max="24" width="7.5546875" style="146" customWidth="1"/>
    <col min="25" max="25" width="7.5546875" style="147" customWidth="1"/>
    <col min="26" max="27" width="7.5546875" style="16" customWidth="1"/>
    <col min="28" max="29" width="7.4453125" style="149" customWidth="1"/>
    <col min="30" max="16384" width="7.6640625" style="16" customWidth="1"/>
  </cols>
  <sheetData>
    <row r="1" spans="1:31" s="17" customFormat="1" ht="15" customHeight="1">
      <c r="A1" s="150" t="s">
        <v>79</v>
      </c>
      <c r="B1" s="151"/>
      <c r="C1" s="152"/>
      <c r="D1" s="153"/>
      <c r="E1" s="154"/>
      <c r="F1" s="154"/>
      <c r="G1" s="154"/>
      <c r="H1" s="154"/>
      <c r="I1" s="154"/>
      <c r="J1" s="150" t="s">
        <v>80</v>
      </c>
      <c r="K1" s="154"/>
      <c r="L1" s="154"/>
      <c r="M1" s="154"/>
      <c r="N1" s="154"/>
      <c r="O1" s="154"/>
      <c r="P1" s="154"/>
      <c r="Q1" s="154"/>
      <c r="R1" s="154"/>
      <c r="S1" s="154"/>
      <c r="T1" s="150" t="s">
        <v>81</v>
      </c>
      <c r="U1" s="154"/>
      <c r="V1" s="151"/>
      <c r="W1" s="152"/>
      <c r="X1" s="155" t="s">
        <v>81</v>
      </c>
      <c r="Y1" s="156"/>
      <c r="AB1" s="154"/>
      <c r="AC1" s="154"/>
      <c r="AD1" s="157"/>
      <c r="AE1" s="157"/>
    </row>
    <row r="2" spans="1:29" s="116" customFormat="1" ht="30" customHeight="1">
      <c r="A2" s="331" t="s">
        <v>130</v>
      </c>
      <c r="B2" s="331"/>
      <c r="C2" s="331"/>
      <c r="D2" s="331"/>
      <c r="E2" s="331"/>
      <c r="F2" s="331"/>
      <c r="G2" s="331"/>
      <c r="H2" s="331"/>
      <c r="I2" s="331"/>
      <c r="J2" s="331" t="s">
        <v>131</v>
      </c>
      <c r="K2" s="331"/>
      <c r="L2" s="331"/>
      <c r="M2" s="331"/>
      <c r="N2" s="331"/>
      <c r="O2" s="331"/>
      <c r="P2" s="331"/>
      <c r="Q2" s="331"/>
      <c r="R2" s="331"/>
      <c r="S2" s="331"/>
      <c r="T2" s="331" t="s">
        <v>130</v>
      </c>
      <c r="U2" s="331"/>
      <c r="V2" s="331"/>
      <c r="W2" s="331"/>
      <c r="X2" s="331"/>
      <c r="Y2" s="331"/>
      <c r="Z2" s="331"/>
      <c r="AA2" s="331"/>
      <c r="AB2" s="331"/>
      <c r="AC2" s="158"/>
    </row>
    <row r="3" spans="1:29" s="116" customFormat="1" ht="23.25" customHeight="1">
      <c r="A3" s="332" t="s">
        <v>132</v>
      </c>
      <c r="B3" s="332"/>
      <c r="C3" s="332"/>
      <c r="D3" s="332"/>
      <c r="E3" s="332"/>
      <c r="F3" s="332"/>
      <c r="G3" s="332"/>
      <c r="H3" s="332"/>
      <c r="I3" s="332"/>
      <c r="J3" s="327" t="s">
        <v>133</v>
      </c>
      <c r="K3" s="327"/>
      <c r="L3" s="327"/>
      <c r="M3" s="327"/>
      <c r="N3" s="327"/>
      <c r="O3" s="327"/>
      <c r="P3" s="327"/>
      <c r="Q3" s="327"/>
      <c r="R3" s="327"/>
      <c r="S3" s="327"/>
      <c r="T3" s="332" t="s">
        <v>132</v>
      </c>
      <c r="U3" s="332"/>
      <c r="V3" s="332"/>
      <c r="W3" s="332"/>
      <c r="X3" s="332"/>
      <c r="Y3" s="332"/>
      <c r="Z3" s="332"/>
      <c r="AA3" s="332"/>
      <c r="AB3" s="332"/>
      <c r="AC3" s="159"/>
    </row>
    <row r="4" spans="1:31" s="116" customFormat="1" ht="14.25" customHeight="1">
      <c r="A4" s="321" t="s">
        <v>86</v>
      </c>
      <c r="B4" s="321"/>
      <c r="K4" s="91"/>
      <c r="L4" s="91"/>
      <c r="M4" s="91"/>
      <c r="N4" s="160"/>
      <c r="O4" s="160"/>
      <c r="P4" s="160"/>
      <c r="Q4" s="160"/>
      <c r="R4" s="160"/>
      <c r="S4" s="160"/>
      <c r="W4" s="161"/>
      <c r="X4" s="303"/>
      <c r="Y4" s="303"/>
      <c r="AD4" s="303"/>
      <c r="AE4" s="303"/>
    </row>
    <row r="5" spans="1:31" s="116" customFormat="1" ht="14.25" customHeight="1">
      <c r="A5" s="333" t="s">
        <v>87</v>
      </c>
      <c r="B5" s="333"/>
      <c r="C5" s="162"/>
      <c r="D5" s="163"/>
      <c r="E5" s="164"/>
      <c r="F5" s="164"/>
      <c r="G5" s="164"/>
      <c r="H5" s="164"/>
      <c r="I5" s="164"/>
      <c r="J5" s="163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5"/>
      <c r="W5" s="162"/>
      <c r="X5" s="334"/>
      <c r="Y5" s="334"/>
      <c r="Z5" s="164"/>
      <c r="AA5" s="164"/>
      <c r="AB5" s="164"/>
      <c r="AC5" s="164"/>
      <c r="AD5" s="164"/>
      <c r="AE5" s="164"/>
    </row>
    <row r="6" spans="1:31" ht="30" customHeight="1">
      <c r="A6" s="166" t="s">
        <v>134</v>
      </c>
      <c r="B6" s="335" t="s">
        <v>135</v>
      </c>
      <c r="C6" s="335"/>
      <c r="D6" s="335" t="s">
        <v>136</v>
      </c>
      <c r="E6" s="335"/>
      <c r="F6" s="335" t="s">
        <v>137</v>
      </c>
      <c r="G6" s="335"/>
      <c r="H6" s="336" t="s">
        <v>138</v>
      </c>
      <c r="I6" s="336"/>
      <c r="J6" s="337" t="s">
        <v>139</v>
      </c>
      <c r="K6" s="337"/>
      <c r="L6" s="336" t="s">
        <v>140</v>
      </c>
      <c r="M6" s="336"/>
      <c r="N6" s="338" t="s">
        <v>141</v>
      </c>
      <c r="O6" s="338"/>
      <c r="P6" s="336" t="s">
        <v>142</v>
      </c>
      <c r="Q6" s="336"/>
      <c r="R6" s="339" t="s">
        <v>143</v>
      </c>
      <c r="S6" s="339"/>
      <c r="T6" s="335" t="s">
        <v>144</v>
      </c>
      <c r="U6" s="335"/>
      <c r="V6" s="335" t="s">
        <v>145</v>
      </c>
      <c r="W6" s="335"/>
      <c r="X6" s="340" t="s">
        <v>146</v>
      </c>
      <c r="Y6" s="340"/>
      <c r="Z6" s="340" t="s">
        <v>147</v>
      </c>
      <c r="AA6" s="340"/>
      <c r="AB6" s="335" t="s">
        <v>148</v>
      </c>
      <c r="AC6" s="335"/>
      <c r="AD6" s="341" t="s">
        <v>149</v>
      </c>
      <c r="AE6" s="341"/>
    </row>
    <row r="7" spans="1:31" ht="39" customHeight="1">
      <c r="A7" s="124" t="s">
        <v>8</v>
      </c>
      <c r="B7" s="29" t="s">
        <v>52</v>
      </c>
      <c r="C7" s="29" t="s">
        <v>56</v>
      </c>
      <c r="D7" s="29" t="s">
        <v>52</v>
      </c>
      <c r="E7" s="29" t="s">
        <v>56</v>
      </c>
      <c r="F7" s="29" t="s">
        <v>52</v>
      </c>
      <c r="G7" s="29" t="s">
        <v>56</v>
      </c>
      <c r="H7" s="29" t="s">
        <v>52</v>
      </c>
      <c r="I7" s="29" t="s">
        <v>56</v>
      </c>
      <c r="J7" s="167" t="s">
        <v>52</v>
      </c>
      <c r="K7" s="28" t="s">
        <v>56</v>
      </c>
      <c r="L7" s="29" t="s">
        <v>52</v>
      </c>
      <c r="M7" s="26" t="s">
        <v>56</v>
      </c>
      <c r="N7" s="29" t="s">
        <v>52</v>
      </c>
      <c r="O7" s="29" t="s">
        <v>56</v>
      </c>
      <c r="P7" s="29" t="s">
        <v>52</v>
      </c>
      <c r="Q7" s="29" t="s">
        <v>56</v>
      </c>
      <c r="R7" s="29" t="s">
        <v>52</v>
      </c>
      <c r="S7" s="29" t="s">
        <v>56</v>
      </c>
      <c r="T7" s="29" t="s">
        <v>52</v>
      </c>
      <c r="U7" s="29" t="s">
        <v>56</v>
      </c>
      <c r="V7" s="29" t="s">
        <v>52</v>
      </c>
      <c r="W7" s="29" t="s">
        <v>56</v>
      </c>
      <c r="X7" s="29" t="s">
        <v>52</v>
      </c>
      <c r="Y7" s="29" t="s">
        <v>56</v>
      </c>
      <c r="Z7" s="29" t="s">
        <v>52</v>
      </c>
      <c r="AA7" s="29" t="s">
        <v>56</v>
      </c>
      <c r="AB7" s="29" t="s">
        <v>52</v>
      </c>
      <c r="AC7" s="29" t="s">
        <v>56</v>
      </c>
      <c r="AD7" s="28" t="s">
        <v>52</v>
      </c>
      <c r="AE7" s="26" t="s">
        <v>56</v>
      </c>
    </row>
    <row r="8" spans="1:31" s="49" customFormat="1" ht="36" customHeight="1">
      <c r="A8" s="168" t="s">
        <v>150</v>
      </c>
      <c r="B8" s="133">
        <f aca="true" t="shared" si="0" ref="B8:B25">SUM(D8,J8,N8,T8,V8,X8+F8+H8+L8+P8+R8+Z8+AB8+AD8)</f>
        <v>48.50000000000001</v>
      </c>
      <c r="C8" s="133">
        <f aca="true" t="shared" si="1" ref="C8:C25">SUM(E8,K8,O8,U8,W8,Y8+G8+I8+M8+Q8+S8+AA8+AC8+AE8)</f>
        <v>856</v>
      </c>
      <c r="D8" s="133">
        <v>0.8</v>
      </c>
      <c r="E8" s="133">
        <v>20</v>
      </c>
      <c r="F8" s="133">
        <v>7.6</v>
      </c>
      <c r="G8" s="133">
        <v>61</v>
      </c>
      <c r="H8" s="133">
        <v>0</v>
      </c>
      <c r="I8" s="133">
        <v>0</v>
      </c>
      <c r="J8" s="133">
        <v>19.3</v>
      </c>
      <c r="K8" s="133">
        <v>193</v>
      </c>
      <c r="L8" s="133">
        <v>0</v>
      </c>
      <c r="M8" s="133">
        <v>0</v>
      </c>
      <c r="N8" s="133">
        <v>20.3</v>
      </c>
      <c r="O8" s="133">
        <v>581</v>
      </c>
      <c r="P8" s="133">
        <v>0</v>
      </c>
      <c r="Q8" s="133">
        <v>0</v>
      </c>
      <c r="R8" s="133">
        <v>0.5</v>
      </c>
      <c r="S8" s="133">
        <v>1</v>
      </c>
      <c r="T8" s="133">
        <v>0</v>
      </c>
      <c r="U8" s="133">
        <v>0</v>
      </c>
      <c r="V8" s="133">
        <v>0</v>
      </c>
      <c r="W8" s="133">
        <v>0</v>
      </c>
      <c r="X8" s="133">
        <v>0</v>
      </c>
      <c r="Y8" s="133">
        <v>0</v>
      </c>
      <c r="Z8" s="133">
        <v>0</v>
      </c>
      <c r="AA8" s="133">
        <v>0</v>
      </c>
      <c r="AB8" s="133">
        <v>0</v>
      </c>
      <c r="AC8" s="133">
        <v>0</v>
      </c>
      <c r="AD8" s="133">
        <v>0</v>
      </c>
      <c r="AE8" s="133">
        <v>0</v>
      </c>
    </row>
    <row r="9" spans="1:31" ht="36" customHeight="1">
      <c r="A9" s="168" t="s">
        <v>151</v>
      </c>
      <c r="B9" s="133">
        <f t="shared" si="0"/>
        <v>33.839999999999996</v>
      </c>
      <c r="C9" s="133">
        <f t="shared" si="1"/>
        <v>819</v>
      </c>
      <c r="D9" s="133">
        <v>1</v>
      </c>
      <c r="E9" s="133">
        <v>31</v>
      </c>
      <c r="F9" s="133">
        <v>3.2</v>
      </c>
      <c r="G9" s="133">
        <v>19</v>
      </c>
      <c r="H9" s="133">
        <v>0</v>
      </c>
      <c r="I9" s="133">
        <v>0</v>
      </c>
      <c r="J9" s="133">
        <v>6.5</v>
      </c>
      <c r="K9" s="133">
        <v>62</v>
      </c>
      <c r="L9" s="133">
        <v>0</v>
      </c>
      <c r="M9" s="133">
        <v>0</v>
      </c>
      <c r="N9" s="133">
        <v>23.04</v>
      </c>
      <c r="O9" s="133">
        <v>707</v>
      </c>
      <c r="P9" s="133">
        <v>0</v>
      </c>
      <c r="Q9" s="133">
        <v>0</v>
      </c>
      <c r="R9" s="133">
        <v>0.1</v>
      </c>
      <c r="S9" s="133">
        <v>0</v>
      </c>
      <c r="T9" s="133">
        <v>0</v>
      </c>
      <c r="U9" s="133">
        <v>0</v>
      </c>
      <c r="V9" s="133">
        <v>0</v>
      </c>
      <c r="W9" s="133">
        <v>0</v>
      </c>
      <c r="X9" s="133">
        <v>0</v>
      </c>
      <c r="Y9" s="133">
        <v>0</v>
      </c>
      <c r="Z9" s="133">
        <v>0</v>
      </c>
      <c r="AA9" s="133">
        <v>0</v>
      </c>
      <c r="AB9" s="133">
        <v>0</v>
      </c>
      <c r="AC9" s="133">
        <v>0</v>
      </c>
      <c r="AD9" s="133">
        <v>0</v>
      </c>
      <c r="AE9" s="133">
        <v>0</v>
      </c>
    </row>
    <row r="10" spans="1:44" ht="36" customHeight="1">
      <c r="A10" s="168" t="s">
        <v>152</v>
      </c>
      <c r="B10" s="133">
        <f t="shared" si="0"/>
        <v>10.309999999999999</v>
      </c>
      <c r="C10" s="133">
        <f t="shared" si="1"/>
        <v>102</v>
      </c>
      <c r="D10" s="133">
        <v>0</v>
      </c>
      <c r="E10" s="133">
        <v>0</v>
      </c>
      <c r="F10" s="133">
        <v>3.21</v>
      </c>
      <c r="G10" s="133">
        <v>20</v>
      </c>
      <c r="H10" s="133">
        <v>0</v>
      </c>
      <c r="I10" s="133">
        <v>0</v>
      </c>
      <c r="J10" s="133">
        <v>7.1</v>
      </c>
      <c r="K10" s="133">
        <v>82</v>
      </c>
      <c r="L10" s="133">
        <v>0</v>
      </c>
      <c r="M10" s="133">
        <v>0</v>
      </c>
      <c r="N10" s="133">
        <v>0</v>
      </c>
      <c r="O10" s="133">
        <v>0</v>
      </c>
      <c r="P10" s="133">
        <v>0</v>
      </c>
      <c r="Q10" s="133">
        <v>0</v>
      </c>
      <c r="R10" s="133">
        <v>0</v>
      </c>
      <c r="S10" s="133">
        <v>0</v>
      </c>
      <c r="T10" s="133">
        <v>0</v>
      </c>
      <c r="U10" s="133">
        <v>0</v>
      </c>
      <c r="V10" s="133">
        <v>0</v>
      </c>
      <c r="W10" s="133">
        <v>0</v>
      </c>
      <c r="X10" s="133">
        <v>0</v>
      </c>
      <c r="Y10" s="133">
        <v>0</v>
      </c>
      <c r="Z10" s="133">
        <v>0</v>
      </c>
      <c r="AA10" s="133">
        <v>0</v>
      </c>
      <c r="AB10" s="133">
        <v>0</v>
      </c>
      <c r="AC10" s="133">
        <v>0</v>
      </c>
      <c r="AD10" s="133">
        <v>0</v>
      </c>
      <c r="AE10" s="133">
        <v>0</v>
      </c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</row>
    <row r="11" spans="1:44" ht="36" customHeight="1">
      <c r="A11" s="168" t="s">
        <v>153</v>
      </c>
      <c r="B11" s="133">
        <f t="shared" si="0"/>
        <v>16.31</v>
      </c>
      <c r="C11" s="133">
        <f t="shared" si="1"/>
        <v>188</v>
      </c>
      <c r="D11" s="133">
        <v>2.1</v>
      </c>
      <c r="E11" s="133">
        <v>63</v>
      </c>
      <c r="F11" s="133">
        <v>6.01</v>
      </c>
      <c r="G11" s="133">
        <v>43</v>
      </c>
      <c r="H11" s="133">
        <v>0</v>
      </c>
      <c r="I11" s="133">
        <v>0</v>
      </c>
      <c r="J11" s="133">
        <v>8.2</v>
      </c>
      <c r="K11" s="133">
        <v>82</v>
      </c>
      <c r="L11" s="133">
        <v>0</v>
      </c>
      <c r="M11" s="133">
        <v>0</v>
      </c>
      <c r="N11" s="133">
        <v>0</v>
      </c>
      <c r="O11" s="133">
        <v>0</v>
      </c>
      <c r="P11" s="133">
        <v>0</v>
      </c>
      <c r="Q11" s="133">
        <v>0</v>
      </c>
      <c r="R11" s="133">
        <v>0</v>
      </c>
      <c r="S11" s="133">
        <v>0</v>
      </c>
      <c r="T11" s="133">
        <v>0</v>
      </c>
      <c r="U11" s="133">
        <v>0</v>
      </c>
      <c r="V11" s="133">
        <v>0</v>
      </c>
      <c r="W11" s="133">
        <v>0</v>
      </c>
      <c r="X11" s="133">
        <v>0</v>
      </c>
      <c r="Y11" s="133">
        <v>0</v>
      </c>
      <c r="Z11" s="133">
        <v>0</v>
      </c>
      <c r="AA11" s="133">
        <v>0</v>
      </c>
      <c r="AB11" s="133">
        <v>0</v>
      </c>
      <c r="AC11" s="133">
        <v>0</v>
      </c>
      <c r="AD11" s="133">
        <v>0</v>
      </c>
      <c r="AE11" s="137">
        <v>0</v>
      </c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</row>
    <row r="12" spans="1:31" s="49" customFormat="1" ht="36" customHeight="1">
      <c r="A12" s="168" t="s">
        <v>154</v>
      </c>
      <c r="B12" s="133">
        <f t="shared" si="0"/>
        <v>15.7</v>
      </c>
      <c r="C12" s="133">
        <f t="shared" si="1"/>
        <v>121</v>
      </c>
      <c r="D12" s="133">
        <v>0</v>
      </c>
      <c r="E12" s="133">
        <v>0</v>
      </c>
      <c r="F12" s="133">
        <v>9</v>
      </c>
      <c r="G12" s="133">
        <v>54</v>
      </c>
      <c r="H12" s="133">
        <v>0</v>
      </c>
      <c r="I12" s="133">
        <v>0</v>
      </c>
      <c r="J12" s="133">
        <v>6.7</v>
      </c>
      <c r="K12" s="133">
        <v>67</v>
      </c>
      <c r="L12" s="133">
        <v>0</v>
      </c>
      <c r="M12" s="133">
        <v>0</v>
      </c>
      <c r="N12" s="133">
        <v>0</v>
      </c>
      <c r="O12" s="133">
        <v>0</v>
      </c>
      <c r="P12" s="133">
        <v>0</v>
      </c>
      <c r="Q12" s="133">
        <v>0</v>
      </c>
      <c r="R12" s="133">
        <v>0</v>
      </c>
      <c r="S12" s="133">
        <v>0</v>
      </c>
      <c r="T12" s="133">
        <v>0</v>
      </c>
      <c r="U12" s="133">
        <v>0</v>
      </c>
      <c r="V12" s="133">
        <v>0</v>
      </c>
      <c r="W12" s="133">
        <v>0</v>
      </c>
      <c r="X12" s="133">
        <v>0</v>
      </c>
      <c r="Y12" s="133">
        <v>0</v>
      </c>
      <c r="Z12" s="133">
        <v>0</v>
      </c>
      <c r="AA12" s="133">
        <v>0</v>
      </c>
      <c r="AB12" s="133">
        <v>0</v>
      </c>
      <c r="AC12" s="133">
        <v>0</v>
      </c>
      <c r="AD12" s="133">
        <v>0</v>
      </c>
      <c r="AE12" s="137">
        <v>0</v>
      </c>
    </row>
    <row r="13" spans="1:44" ht="36" customHeight="1">
      <c r="A13" s="168" t="s">
        <v>155</v>
      </c>
      <c r="B13" s="133">
        <f t="shared" si="0"/>
        <v>82.2</v>
      </c>
      <c r="C13" s="133">
        <f t="shared" si="1"/>
        <v>401</v>
      </c>
      <c r="D13" s="133">
        <v>0</v>
      </c>
      <c r="E13" s="133">
        <v>0</v>
      </c>
      <c r="F13" s="133">
        <v>9</v>
      </c>
      <c r="G13" s="133">
        <v>54</v>
      </c>
      <c r="H13" s="133">
        <v>0</v>
      </c>
      <c r="I13" s="133">
        <v>0</v>
      </c>
      <c r="J13" s="133">
        <v>13.8</v>
      </c>
      <c r="K13" s="133">
        <v>138</v>
      </c>
      <c r="L13" s="133">
        <v>0</v>
      </c>
      <c r="M13" s="133">
        <v>0</v>
      </c>
      <c r="N13" s="133">
        <v>0</v>
      </c>
      <c r="O13" s="133">
        <v>0</v>
      </c>
      <c r="P13" s="133">
        <v>0</v>
      </c>
      <c r="Q13" s="133">
        <v>0</v>
      </c>
      <c r="R13" s="133">
        <v>0</v>
      </c>
      <c r="S13" s="133">
        <v>0</v>
      </c>
      <c r="T13" s="133">
        <v>0</v>
      </c>
      <c r="U13" s="133">
        <v>0</v>
      </c>
      <c r="V13" s="133">
        <v>0</v>
      </c>
      <c r="W13" s="133">
        <v>0</v>
      </c>
      <c r="X13" s="133">
        <v>0</v>
      </c>
      <c r="Y13" s="133">
        <v>0</v>
      </c>
      <c r="Z13" s="133">
        <v>0</v>
      </c>
      <c r="AA13" s="133">
        <v>0</v>
      </c>
      <c r="AB13" s="133">
        <v>0</v>
      </c>
      <c r="AC13" s="133">
        <v>0</v>
      </c>
      <c r="AD13" s="169">
        <v>59.4</v>
      </c>
      <c r="AE13" s="170">
        <v>209</v>
      </c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</row>
    <row r="14" spans="1:31" s="49" customFormat="1" ht="36" customHeight="1">
      <c r="A14" s="168" t="s">
        <v>155</v>
      </c>
      <c r="B14" s="133">
        <f t="shared" si="0"/>
        <v>89.13</v>
      </c>
      <c r="C14" s="133">
        <f t="shared" si="1"/>
        <v>1198</v>
      </c>
      <c r="D14" s="133">
        <v>0</v>
      </c>
      <c r="E14" s="133">
        <v>0</v>
      </c>
      <c r="F14" s="133">
        <v>9</v>
      </c>
      <c r="G14" s="133">
        <v>54</v>
      </c>
      <c r="H14" s="133">
        <v>0</v>
      </c>
      <c r="I14" s="133">
        <v>0</v>
      </c>
      <c r="J14" s="133">
        <v>13.8</v>
      </c>
      <c r="K14" s="133">
        <v>138</v>
      </c>
      <c r="L14" s="134">
        <v>23.45</v>
      </c>
      <c r="M14" s="134">
        <v>586</v>
      </c>
      <c r="N14" s="133">
        <v>0</v>
      </c>
      <c r="O14" s="133">
        <v>0</v>
      </c>
      <c r="P14" s="133">
        <v>0</v>
      </c>
      <c r="Q14" s="133">
        <v>0</v>
      </c>
      <c r="R14" s="133">
        <v>0</v>
      </c>
      <c r="S14" s="133">
        <v>0</v>
      </c>
      <c r="T14" s="133">
        <v>0</v>
      </c>
      <c r="U14" s="133">
        <v>0</v>
      </c>
      <c r="V14" s="133">
        <v>0</v>
      </c>
      <c r="W14" s="133">
        <v>0</v>
      </c>
      <c r="X14" s="133">
        <v>0</v>
      </c>
      <c r="Y14" s="133">
        <v>0</v>
      </c>
      <c r="Z14" s="134">
        <v>23.3</v>
      </c>
      <c r="AA14" s="134">
        <v>336</v>
      </c>
      <c r="AB14" s="133">
        <v>0</v>
      </c>
      <c r="AC14" s="133">
        <v>0</v>
      </c>
      <c r="AD14" s="133">
        <v>19.58</v>
      </c>
      <c r="AE14" s="133">
        <v>84</v>
      </c>
    </row>
    <row r="15" spans="1:31" s="49" customFormat="1" ht="36" customHeight="1">
      <c r="A15" s="168" t="s">
        <v>156</v>
      </c>
      <c r="B15" s="133">
        <f t="shared" si="0"/>
        <v>83.53</v>
      </c>
      <c r="C15" s="133">
        <f t="shared" si="1"/>
        <v>1147</v>
      </c>
      <c r="D15" s="133">
        <v>0</v>
      </c>
      <c r="E15" s="133">
        <v>0</v>
      </c>
      <c r="F15" s="133">
        <v>8</v>
      </c>
      <c r="G15" s="133">
        <v>49</v>
      </c>
      <c r="H15" s="133">
        <v>0</v>
      </c>
      <c r="I15" s="133">
        <v>0</v>
      </c>
      <c r="J15" s="133">
        <v>9.2</v>
      </c>
      <c r="K15" s="133">
        <v>92</v>
      </c>
      <c r="L15" s="134">
        <v>23.45</v>
      </c>
      <c r="M15" s="134">
        <v>586</v>
      </c>
      <c r="N15" s="133">
        <v>0</v>
      </c>
      <c r="O15" s="133">
        <v>0</v>
      </c>
      <c r="P15" s="133">
        <v>0</v>
      </c>
      <c r="Q15" s="133">
        <v>0</v>
      </c>
      <c r="R15" s="133">
        <v>0</v>
      </c>
      <c r="S15" s="133">
        <v>0</v>
      </c>
      <c r="T15" s="133">
        <v>0</v>
      </c>
      <c r="U15" s="133">
        <v>0</v>
      </c>
      <c r="V15" s="133">
        <v>0</v>
      </c>
      <c r="W15" s="133">
        <v>0</v>
      </c>
      <c r="X15" s="133">
        <v>0</v>
      </c>
      <c r="Y15" s="133">
        <v>0</v>
      </c>
      <c r="Z15" s="134">
        <v>23.3</v>
      </c>
      <c r="AA15" s="134">
        <v>336</v>
      </c>
      <c r="AB15" s="133">
        <v>0</v>
      </c>
      <c r="AC15" s="133">
        <v>0</v>
      </c>
      <c r="AD15" s="133">
        <v>19.58</v>
      </c>
      <c r="AE15" s="133">
        <v>84</v>
      </c>
    </row>
    <row r="16" spans="1:31" s="49" customFormat="1" ht="36" customHeight="1">
      <c r="A16" s="168" t="s">
        <v>157</v>
      </c>
      <c r="B16" s="133">
        <f t="shared" si="0"/>
        <v>93.63</v>
      </c>
      <c r="C16" s="133">
        <f t="shared" si="1"/>
        <v>1068</v>
      </c>
      <c r="D16" s="133">
        <v>0</v>
      </c>
      <c r="E16" s="133">
        <v>0</v>
      </c>
      <c r="F16" s="133">
        <v>8</v>
      </c>
      <c r="G16" s="133">
        <v>76</v>
      </c>
      <c r="H16" s="133">
        <v>0</v>
      </c>
      <c r="I16" s="133">
        <v>0</v>
      </c>
      <c r="J16" s="133">
        <v>7.25</v>
      </c>
      <c r="K16" s="133">
        <v>73</v>
      </c>
      <c r="L16" s="134">
        <v>14.2</v>
      </c>
      <c r="M16" s="134">
        <v>355</v>
      </c>
      <c r="N16" s="133">
        <v>0</v>
      </c>
      <c r="O16" s="133">
        <v>0</v>
      </c>
      <c r="P16" s="133">
        <v>0</v>
      </c>
      <c r="Q16" s="133">
        <v>0</v>
      </c>
      <c r="R16" s="133">
        <v>0</v>
      </c>
      <c r="S16" s="133">
        <v>0</v>
      </c>
      <c r="T16" s="133">
        <v>0</v>
      </c>
      <c r="U16" s="133">
        <v>0</v>
      </c>
      <c r="V16" s="133">
        <v>0</v>
      </c>
      <c r="W16" s="133">
        <v>0</v>
      </c>
      <c r="X16" s="133">
        <v>0</v>
      </c>
      <c r="Y16" s="133">
        <v>0</v>
      </c>
      <c r="Z16" s="134">
        <v>37.35</v>
      </c>
      <c r="AA16" s="134">
        <v>477</v>
      </c>
      <c r="AB16" s="133">
        <v>0</v>
      </c>
      <c r="AC16" s="133">
        <v>0</v>
      </c>
      <c r="AD16" s="133">
        <v>26.83</v>
      </c>
      <c r="AE16" s="133">
        <v>87</v>
      </c>
    </row>
    <row r="17" spans="1:31" s="49" customFormat="1" ht="36" customHeight="1">
      <c r="A17" s="168" t="s">
        <v>158</v>
      </c>
      <c r="B17" s="133">
        <f t="shared" si="0"/>
        <v>100.34</v>
      </c>
      <c r="C17" s="133">
        <f t="shared" si="1"/>
        <v>1041</v>
      </c>
      <c r="D17" s="133">
        <v>0</v>
      </c>
      <c r="E17" s="140">
        <v>0</v>
      </c>
      <c r="F17" s="140">
        <v>8.5</v>
      </c>
      <c r="G17" s="140">
        <v>80</v>
      </c>
      <c r="H17" s="133">
        <v>0</v>
      </c>
      <c r="I17" s="133">
        <v>0</v>
      </c>
      <c r="J17" s="140">
        <v>1.3</v>
      </c>
      <c r="K17" s="140">
        <v>13</v>
      </c>
      <c r="L17" s="134">
        <v>8</v>
      </c>
      <c r="M17" s="134">
        <v>200</v>
      </c>
      <c r="N17" s="133">
        <v>0</v>
      </c>
      <c r="O17" s="133">
        <v>0</v>
      </c>
      <c r="P17" s="133">
        <v>0</v>
      </c>
      <c r="Q17" s="133">
        <v>0</v>
      </c>
      <c r="R17" s="133">
        <v>0</v>
      </c>
      <c r="S17" s="133">
        <v>0</v>
      </c>
      <c r="T17" s="140">
        <v>0</v>
      </c>
      <c r="U17" s="140">
        <v>0</v>
      </c>
      <c r="V17" s="133">
        <v>0</v>
      </c>
      <c r="W17" s="133">
        <v>0</v>
      </c>
      <c r="X17" s="133">
        <v>0</v>
      </c>
      <c r="Y17" s="133">
        <v>0</v>
      </c>
      <c r="Z17" s="171">
        <v>37.95</v>
      </c>
      <c r="AA17" s="172">
        <v>609</v>
      </c>
      <c r="AB17" s="140">
        <v>0</v>
      </c>
      <c r="AC17" s="140">
        <v>0</v>
      </c>
      <c r="AD17" s="133">
        <v>44.59</v>
      </c>
      <c r="AE17" s="133">
        <v>139</v>
      </c>
    </row>
    <row r="18" spans="1:31" s="49" customFormat="1" ht="36" customHeight="1">
      <c r="A18" s="168" t="s">
        <v>159</v>
      </c>
      <c r="B18" s="133">
        <f t="shared" si="0"/>
        <v>61.849999999999994</v>
      </c>
      <c r="C18" s="133">
        <f t="shared" si="1"/>
        <v>787</v>
      </c>
      <c r="D18" s="133">
        <v>0</v>
      </c>
      <c r="E18" s="173">
        <v>0</v>
      </c>
      <c r="F18" s="135">
        <v>8.5</v>
      </c>
      <c r="G18" s="174">
        <v>42</v>
      </c>
      <c r="H18" s="133">
        <v>0</v>
      </c>
      <c r="I18" s="133">
        <v>0</v>
      </c>
      <c r="J18" s="175">
        <v>5.94</v>
      </c>
      <c r="K18" s="174">
        <v>59</v>
      </c>
      <c r="L18" s="176">
        <v>0</v>
      </c>
      <c r="M18" s="176">
        <v>0</v>
      </c>
      <c r="N18" s="133">
        <v>0</v>
      </c>
      <c r="O18" s="133">
        <v>0</v>
      </c>
      <c r="P18" s="133">
        <v>0</v>
      </c>
      <c r="Q18" s="133">
        <v>0</v>
      </c>
      <c r="R18" s="133">
        <v>0</v>
      </c>
      <c r="S18" s="133">
        <v>0</v>
      </c>
      <c r="T18" s="173">
        <v>0</v>
      </c>
      <c r="U18" s="173">
        <v>0</v>
      </c>
      <c r="V18" s="133">
        <v>0</v>
      </c>
      <c r="W18" s="133">
        <v>0</v>
      </c>
      <c r="X18" s="133">
        <v>0</v>
      </c>
      <c r="Y18" s="133">
        <v>0</v>
      </c>
      <c r="Z18" s="171">
        <v>27.65</v>
      </c>
      <c r="AA18" s="172">
        <v>442</v>
      </c>
      <c r="AB18" s="173">
        <v>0</v>
      </c>
      <c r="AC18" s="173">
        <v>0</v>
      </c>
      <c r="AD18" s="133">
        <v>19.76</v>
      </c>
      <c r="AE18" s="133">
        <v>244</v>
      </c>
    </row>
    <row r="19" spans="1:31" s="49" customFormat="1" ht="36" customHeight="1">
      <c r="A19" s="168" t="s">
        <v>160</v>
      </c>
      <c r="B19" s="133">
        <f t="shared" si="0"/>
        <v>86.94</v>
      </c>
      <c r="C19" s="133">
        <f t="shared" si="1"/>
        <v>735.5</v>
      </c>
      <c r="D19" s="133">
        <v>0</v>
      </c>
      <c r="E19" s="173">
        <v>0</v>
      </c>
      <c r="F19" s="135">
        <v>8.5</v>
      </c>
      <c r="G19" s="135">
        <v>42.5</v>
      </c>
      <c r="H19" s="133">
        <v>0</v>
      </c>
      <c r="I19" s="133">
        <v>0</v>
      </c>
      <c r="J19" s="135">
        <v>7.1</v>
      </c>
      <c r="K19" s="135">
        <v>71</v>
      </c>
      <c r="L19" s="176">
        <v>4</v>
      </c>
      <c r="M19" s="176">
        <v>21</v>
      </c>
      <c r="N19" s="133">
        <v>0</v>
      </c>
      <c r="O19" s="133">
        <v>0</v>
      </c>
      <c r="P19" s="133">
        <v>0</v>
      </c>
      <c r="Q19" s="133">
        <v>0</v>
      </c>
      <c r="R19" s="133">
        <v>0</v>
      </c>
      <c r="S19" s="133">
        <v>0</v>
      </c>
      <c r="T19" s="173">
        <v>0</v>
      </c>
      <c r="U19" s="173">
        <v>0</v>
      </c>
      <c r="V19" s="133">
        <v>0</v>
      </c>
      <c r="W19" s="133">
        <v>0</v>
      </c>
      <c r="X19" s="133">
        <v>0</v>
      </c>
      <c r="Y19" s="133">
        <v>0</v>
      </c>
      <c r="Z19" s="133">
        <v>0</v>
      </c>
      <c r="AA19" s="133">
        <v>0</v>
      </c>
      <c r="AB19" s="173">
        <v>0</v>
      </c>
      <c r="AC19" s="173">
        <v>0</v>
      </c>
      <c r="AD19" s="133">
        <v>67.34</v>
      </c>
      <c r="AE19" s="133">
        <v>601</v>
      </c>
    </row>
    <row r="20" spans="1:31" s="49" customFormat="1" ht="36" customHeight="1">
      <c r="A20" s="168" t="s">
        <v>161</v>
      </c>
      <c r="B20" s="133">
        <f t="shared" si="0"/>
        <v>70.43</v>
      </c>
      <c r="C20" s="133">
        <f t="shared" si="1"/>
        <v>683.02</v>
      </c>
      <c r="D20" s="133">
        <v>0</v>
      </c>
      <c r="E20" s="173">
        <v>0</v>
      </c>
      <c r="F20" s="135">
        <v>8.5</v>
      </c>
      <c r="G20" s="135">
        <v>42.5</v>
      </c>
      <c r="H20" s="133">
        <v>0</v>
      </c>
      <c r="I20" s="133">
        <v>0</v>
      </c>
      <c r="J20" s="135">
        <v>5.73</v>
      </c>
      <c r="K20" s="135">
        <v>68.76</v>
      </c>
      <c r="L20" s="176">
        <v>5.73</v>
      </c>
      <c r="M20" s="176">
        <v>68.76</v>
      </c>
      <c r="N20" s="133">
        <v>0.05</v>
      </c>
      <c r="O20" s="133">
        <v>1</v>
      </c>
      <c r="P20" s="133">
        <v>0</v>
      </c>
      <c r="Q20" s="133">
        <v>0</v>
      </c>
      <c r="R20" s="133">
        <v>0</v>
      </c>
      <c r="S20" s="133">
        <v>0</v>
      </c>
      <c r="T20" s="173">
        <v>0</v>
      </c>
      <c r="U20" s="173">
        <v>0</v>
      </c>
      <c r="V20" s="133">
        <v>0</v>
      </c>
      <c r="W20" s="133">
        <v>0</v>
      </c>
      <c r="X20" s="133">
        <v>0</v>
      </c>
      <c r="Y20" s="133">
        <v>0</v>
      </c>
      <c r="Z20" s="133">
        <v>0</v>
      </c>
      <c r="AA20" s="133">
        <v>0</v>
      </c>
      <c r="AB20" s="173">
        <v>0</v>
      </c>
      <c r="AC20" s="173">
        <v>0</v>
      </c>
      <c r="AD20" s="133">
        <v>50.42</v>
      </c>
      <c r="AE20" s="133">
        <v>502</v>
      </c>
    </row>
    <row r="21" spans="1:31" s="49" customFormat="1" ht="36" customHeight="1">
      <c r="A21" s="168" t="s">
        <v>162</v>
      </c>
      <c r="B21" s="133">
        <f t="shared" si="0"/>
        <v>82.07000000000001</v>
      </c>
      <c r="C21" s="133">
        <f t="shared" si="1"/>
        <v>813.8399999999999</v>
      </c>
      <c r="D21" s="133">
        <v>0</v>
      </c>
      <c r="E21" s="173">
        <v>0</v>
      </c>
      <c r="F21" s="135">
        <v>8.5</v>
      </c>
      <c r="G21" s="135">
        <v>41</v>
      </c>
      <c r="H21" s="133">
        <v>0</v>
      </c>
      <c r="I21" s="133">
        <v>0</v>
      </c>
      <c r="J21" s="135">
        <v>4.4</v>
      </c>
      <c r="K21" s="135">
        <v>7.04</v>
      </c>
      <c r="L21" s="176">
        <v>3</v>
      </c>
      <c r="M21" s="176">
        <v>60</v>
      </c>
      <c r="N21" s="133">
        <v>0.05</v>
      </c>
      <c r="O21" s="133">
        <v>1</v>
      </c>
      <c r="P21" s="133">
        <v>0</v>
      </c>
      <c r="Q21" s="133">
        <v>0</v>
      </c>
      <c r="R21" s="133">
        <v>0</v>
      </c>
      <c r="S21" s="133">
        <v>0</v>
      </c>
      <c r="T21" s="173">
        <v>0</v>
      </c>
      <c r="U21" s="173">
        <v>0</v>
      </c>
      <c r="V21" s="133">
        <v>0</v>
      </c>
      <c r="W21" s="133">
        <v>0</v>
      </c>
      <c r="X21" s="133">
        <v>0</v>
      </c>
      <c r="Y21" s="133">
        <v>0</v>
      </c>
      <c r="Z21" s="171">
        <v>13.3</v>
      </c>
      <c r="AA21" s="172">
        <v>212.8</v>
      </c>
      <c r="AB21" s="173">
        <v>0</v>
      </c>
      <c r="AC21" s="173">
        <v>0</v>
      </c>
      <c r="AD21" s="133">
        <v>52.82</v>
      </c>
      <c r="AE21" s="133">
        <v>492</v>
      </c>
    </row>
    <row r="22" spans="1:31" ht="36" customHeight="1">
      <c r="A22" s="168" t="s">
        <v>163</v>
      </c>
      <c r="B22" s="133">
        <f t="shared" si="0"/>
        <v>61.660000000000004</v>
      </c>
      <c r="C22" s="133">
        <f t="shared" si="1"/>
        <v>731.951</v>
      </c>
      <c r="D22" s="133">
        <v>0</v>
      </c>
      <c r="E22" s="173">
        <v>0</v>
      </c>
      <c r="F22" s="135">
        <v>8.5</v>
      </c>
      <c r="G22" s="135">
        <v>39</v>
      </c>
      <c r="H22" s="133">
        <v>0</v>
      </c>
      <c r="I22" s="133">
        <v>0</v>
      </c>
      <c r="J22" s="135">
        <v>3</v>
      </c>
      <c r="K22" s="135">
        <v>6</v>
      </c>
      <c r="L22" s="176">
        <v>5.73</v>
      </c>
      <c r="M22" s="176">
        <v>68.76</v>
      </c>
      <c r="N22" s="133">
        <v>0.05</v>
      </c>
      <c r="O22" s="133">
        <v>1</v>
      </c>
      <c r="P22" s="133">
        <v>0</v>
      </c>
      <c r="Q22" s="133">
        <v>0</v>
      </c>
      <c r="R22" s="133">
        <v>0</v>
      </c>
      <c r="S22" s="133">
        <v>0</v>
      </c>
      <c r="T22" s="173">
        <v>0</v>
      </c>
      <c r="U22" s="173">
        <v>0</v>
      </c>
      <c r="V22" s="133">
        <v>0.15</v>
      </c>
      <c r="W22" s="133">
        <v>3</v>
      </c>
      <c r="X22" s="133">
        <v>0</v>
      </c>
      <c r="Y22" s="133">
        <v>0</v>
      </c>
      <c r="Z22" s="171">
        <v>11.6</v>
      </c>
      <c r="AA22" s="172">
        <v>186</v>
      </c>
      <c r="AB22" s="173">
        <v>0</v>
      </c>
      <c r="AC22" s="173">
        <v>0</v>
      </c>
      <c r="AD22" s="133">
        <v>32.63</v>
      </c>
      <c r="AE22" s="133">
        <v>428.191</v>
      </c>
    </row>
    <row r="23" spans="1:31" ht="36" customHeight="1">
      <c r="A23" s="168" t="s">
        <v>164</v>
      </c>
      <c r="B23" s="133">
        <f t="shared" si="0"/>
        <v>67.36000000000001</v>
      </c>
      <c r="C23" s="133">
        <f t="shared" si="1"/>
        <v>875.191</v>
      </c>
      <c r="D23" s="133">
        <v>0</v>
      </c>
      <c r="E23" s="173">
        <v>0</v>
      </c>
      <c r="F23" s="135">
        <v>9.5</v>
      </c>
      <c r="G23" s="135">
        <v>44</v>
      </c>
      <c r="H23" s="133">
        <v>0</v>
      </c>
      <c r="I23" s="133">
        <v>0</v>
      </c>
      <c r="J23" s="135">
        <v>6.23</v>
      </c>
      <c r="K23" s="135">
        <v>70</v>
      </c>
      <c r="L23" s="177">
        <v>7</v>
      </c>
      <c r="M23" s="178">
        <v>140</v>
      </c>
      <c r="N23" s="133">
        <v>0.05</v>
      </c>
      <c r="O23" s="133">
        <v>1</v>
      </c>
      <c r="P23" s="133">
        <v>0</v>
      </c>
      <c r="Q23" s="133">
        <v>0</v>
      </c>
      <c r="R23" s="133">
        <v>0</v>
      </c>
      <c r="S23" s="133">
        <v>0</v>
      </c>
      <c r="T23" s="173">
        <v>0</v>
      </c>
      <c r="U23" s="173">
        <v>0</v>
      </c>
      <c r="V23" s="133">
        <v>0.15</v>
      </c>
      <c r="W23" s="133">
        <v>3</v>
      </c>
      <c r="X23" s="133">
        <v>0</v>
      </c>
      <c r="Y23" s="133">
        <v>0</v>
      </c>
      <c r="Z23" s="177">
        <v>11.8</v>
      </c>
      <c r="AA23" s="178">
        <v>189</v>
      </c>
      <c r="AB23" s="173">
        <v>0</v>
      </c>
      <c r="AC23" s="173">
        <v>0</v>
      </c>
      <c r="AD23" s="133">
        <v>32.63</v>
      </c>
      <c r="AE23" s="133">
        <v>428.191</v>
      </c>
    </row>
    <row r="24" spans="1:31" ht="36" customHeight="1">
      <c r="A24" s="168" t="s">
        <v>165</v>
      </c>
      <c r="B24" s="133">
        <f t="shared" si="0"/>
        <v>50.13</v>
      </c>
      <c r="C24" s="133">
        <f t="shared" si="1"/>
        <v>706.3</v>
      </c>
      <c r="D24" s="133">
        <v>0</v>
      </c>
      <c r="E24" s="135">
        <v>0</v>
      </c>
      <c r="F24" s="135">
        <v>8.5</v>
      </c>
      <c r="G24" s="135">
        <v>41</v>
      </c>
      <c r="H24" s="133">
        <v>0</v>
      </c>
      <c r="I24" s="133">
        <v>0</v>
      </c>
      <c r="J24" s="135">
        <v>4.73</v>
      </c>
      <c r="K24" s="135">
        <v>53</v>
      </c>
      <c r="L24" s="177">
        <v>6.5</v>
      </c>
      <c r="M24" s="178">
        <v>130</v>
      </c>
      <c r="N24" s="133">
        <v>0.15</v>
      </c>
      <c r="O24" s="133">
        <v>4</v>
      </c>
      <c r="P24" s="133">
        <v>0</v>
      </c>
      <c r="Q24" s="133">
        <v>0</v>
      </c>
      <c r="R24" s="133">
        <v>0</v>
      </c>
      <c r="S24" s="133">
        <v>0</v>
      </c>
      <c r="T24" s="135">
        <v>0</v>
      </c>
      <c r="U24" s="135">
        <v>0</v>
      </c>
      <c r="V24" s="135">
        <v>0.15</v>
      </c>
      <c r="W24" s="135">
        <v>2</v>
      </c>
      <c r="X24" s="135">
        <v>0</v>
      </c>
      <c r="Y24" s="135">
        <v>0</v>
      </c>
      <c r="Z24" s="177">
        <v>9.6</v>
      </c>
      <c r="AA24" s="178">
        <v>154</v>
      </c>
      <c r="AB24" s="135">
        <v>0</v>
      </c>
      <c r="AC24" s="135">
        <v>0</v>
      </c>
      <c r="AD24" s="133">
        <v>20.5</v>
      </c>
      <c r="AE24" s="133">
        <v>322.3</v>
      </c>
    </row>
    <row r="25" spans="1:31" ht="36" customHeight="1">
      <c r="A25" s="168" t="s">
        <v>166</v>
      </c>
      <c r="B25" s="133">
        <f t="shared" si="0"/>
        <v>25.5</v>
      </c>
      <c r="C25" s="133">
        <f t="shared" si="1"/>
        <v>624.2</v>
      </c>
      <c r="D25" s="133">
        <v>0</v>
      </c>
      <c r="E25" s="135">
        <v>0</v>
      </c>
      <c r="F25" s="135"/>
      <c r="G25" s="135"/>
      <c r="H25" s="133">
        <v>0</v>
      </c>
      <c r="I25" s="133">
        <v>0</v>
      </c>
      <c r="J25" s="135">
        <v>1.5</v>
      </c>
      <c r="K25" s="135">
        <v>52</v>
      </c>
      <c r="L25" s="177">
        <v>4.5</v>
      </c>
      <c r="M25" s="178">
        <v>120</v>
      </c>
      <c r="N25" s="133"/>
      <c r="O25" s="133"/>
      <c r="P25" s="133">
        <v>0</v>
      </c>
      <c r="Q25" s="133">
        <v>0</v>
      </c>
      <c r="R25" s="133">
        <v>0</v>
      </c>
      <c r="S25" s="133">
        <v>0</v>
      </c>
      <c r="T25" s="135">
        <v>0</v>
      </c>
      <c r="U25" s="135">
        <v>0</v>
      </c>
      <c r="V25" s="135"/>
      <c r="W25" s="135"/>
      <c r="X25" s="135">
        <v>0</v>
      </c>
      <c r="Y25" s="135">
        <v>0</v>
      </c>
      <c r="Z25" s="177">
        <v>5</v>
      </c>
      <c r="AA25" s="178">
        <v>140</v>
      </c>
      <c r="AB25" s="135">
        <v>0</v>
      </c>
      <c r="AC25" s="135">
        <v>0</v>
      </c>
      <c r="AD25" s="133">
        <v>14.5</v>
      </c>
      <c r="AE25" s="133">
        <v>312.2</v>
      </c>
    </row>
  </sheetData>
  <sheetProtection selectLockedCells="1" selectUnlockedCells="1"/>
  <mergeCells count="26">
    <mergeCell ref="X6:Y6"/>
    <mergeCell ref="Z6:AA6"/>
    <mergeCell ref="AB6:AC6"/>
    <mergeCell ref="AD6:AE6"/>
    <mergeCell ref="L6:M6"/>
    <mergeCell ref="N6:O6"/>
    <mergeCell ref="P6:Q6"/>
    <mergeCell ref="R6:S6"/>
    <mergeCell ref="T6:U6"/>
    <mergeCell ref="V6:W6"/>
    <mergeCell ref="A4:B4"/>
    <mergeCell ref="X4:Y4"/>
    <mergeCell ref="AD4:AE4"/>
    <mergeCell ref="A5:B5"/>
    <mergeCell ref="X5:Y5"/>
    <mergeCell ref="B6:C6"/>
    <mergeCell ref="D6:E6"/>
    <mergeCell ref="F6:G6"/>
    <mergeCell ref="H6:I6"/>
    <mergeCell ref="J6:K6"/>
    <mergeCell ref="A2:I2"/>
    <mergeCell ref="J2:S2"/>
    <mergeCell ref="T2:AB2"/>
    <mergeCell ref="A3:I3"/>
    <mergeCell ref="J3:S3"/>
    <mergeCell ref="T3:AB3"/>
  </mergeCells>
  <printOptions horizontalCentered="1"/>
  <pageMargins left="0.39375" right="0.39375" top="0.7875" bottom="0.5902777777777778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S24"/>
  <sheetViews>
    <sheetView zoomScale="75" zoomScaleNormal="75" zoomScalePageLayoutView="0" workbookViewId="0" topLeftCell="A1">
      <pane ySplit="7" topLeftCell="A17" activePane="bottomLeft" state="frozen"/>
      <selection pane="topLeft" activeCell="B1" sqref="B1"/>
      <selection pane="bottomLeft" activeCell="AC24" sqref="AC24"/>
    </sheetView>
  </sheetViews>
  <sheetFormatPr defaultColWidth="7.6640625" defaultRowHeight="15.75"/>
  <cols>
    <col min="1" max="1" width="8.4453125" style="116" customWidth="1"/>
    <col min="2" max="2" width="7.6640625" style="146" customWidth="1"/>
    <col min="3" max="3" width="7.6640625" style="147" customWidth="1"/>
    <col min="4" max="4" width="7.6640625" style="148" customWidth="1"/>
    <col min="5" max="7" width="7.6640625" style="149" customWidth="1"/>
    <col min="8" max="8" width="7.6640625" style="146" customWidth="1"/>
    <col min="9" max="11" width="7.6640625" style="147" customWidth="1"/>
    <col min="12" max="13" width="8.10546875" style="147" customWidth="1"/>
    <col min="14" max="14" width="8.10546875" style="146" customWidth="1"/>
    <col min="15" max="15" width="8.10546875" style="147" customWidth="1"/>
    <col min="16" max="43" width="8.10546875" style="16" customWidth="1"/>
    <col min="44" max="16384" width="7.6640625" style="16" customWidth="1"/>
  </cols>
  <sheetData>
    <row r="1" spans="1:34" s="157" customFormat="1" ht="14.25">
      <c r="A1" s="150" t="s">
        <v>79</v>
      </c>
      <c r="D1" s="150"/>
      <c r="E1" s="150"/>
      <c r="F1" s="150"/>
      <c r="G1" s="150"/>
      <c r="J1" s="157" t="s">
        <v>80</v>
      </c>
      <c r="R1" s="157" t="s">
        <v>81</v>
      </c>
      <c r="Z1" s="157" t="s">
        <v>167</v>
      </c>
      <c r="AH1" s="157" t="s">
        <v>168</v>
      </c>
    </row>
    <row r="2" spans="1:43" s="116" customFormat="1" ht="30" customHeight="1">
      <c r="A2" s="331" t="s">
        <v>169</v>
      </c>
      <c r="B2" s="331"/>
      <c r="C2" s="331"/>
      <c r="D2" s="331"/>
      <c r="E2" s="331"/>
      <c r="F2" s="331"/>
      <c r="G2" s="331"/>
      <c r="H2" s="331"/>
      <c r="I2" s="331"/>
      <c r="J2" s="342" t="s">
        <v>170</v>
      </c>
      <c r="K2" s="342"/>
      <c r="L2" s="342"/>
      <c r="M2" s="342"/>
      <c r="N2" s="342"/>
      <c r="O2" s="342"/>
      <c r="P2" s="342"/>
      <c r="Q2" s="342"/>
      <c r="R2" s="331" t="s">
        <v>169</v>
      </c>
      <c r="S2" s="331"/>
      <c r="T2" s="331"/>
      <c r="U2" s="331"/>
      <c r="V2" s="331"/>
      <c r="W2" s="331"/>
      <c r="X2" s="331"/>
      <c r="Y2" s="331"/>
      <c r="Z2" s="342" t="s">
        <v>170</v>
      </c>
      <c r="AA2" s="342"/>
      <c r="AB2" s="342"/>
      <c r="AC2" s="342"/>
      <c r="AD2" s="342"/>
      <c r="AE2" s="342"/>
      <c r="AF2" s="342"/>
      <c r="AG2" s="342"/>
      <c r="AH2" s="331" t="s">
        <v>169</v>
      </c>
      <c r="AI2" s="331"/>
      <c r="AJ2" s="331"/>
      <c r="AK2" s="331"/>
      <c r="AL2" s="331"/>
      <c r="AM2" s="331"/>
      <c r="AN2" s="331"/>
      <c r="AO2" s="331"/>
      <c r="AP2" s="331"/>
      <c r="AQ2" s="331"/>
    </row>
    <row r="3" spans="1:43" s="116" customFormat="1" ht="23.25" customHeight="1">
      <c r="A3" s="332" t="s">
        <v>171</v>
      </c>
      <c r="B3" s="332"/>
      <c r="C3" s="332"/>
      <c r="D3" s="332"/>
      <c r="E3" s="332"/>
      <c r="F3" s="332"/>
      <c r="G3" s="332"/>
      <c r="H3" s="332"/>
      <c r="I3" s="332"/>
      <c r="J3" s="343" t="s">
        <v>172</v>
      </c>
      <c r="K3" s="343"/>
      <c r="L3" s="343"/>
      <c r="M3" s="343"/>
      <c r="N3" s="343"/>
      <c r="O3" s="343"/>
      <c r="P3" s="343"/>
      <c r="R3" s="332" t="s">
        <v>171</v>
      </c>
      <c r="S3" s="332"/>
      <c r="T3" s="332"/>
      <c r="U3" s="332"/>
      <c r="V3" s="332"/>
      <c r="W3" s="332"/>
      <c r="X3" s="332"/>
      <c r="Y3" s="179"/>
      <c r="Z3" s="343" t="s">
        <v>172</v>
      </c>
      <c r="AA3" s="343"/>
      <c r="AB3" s="343"/>
      <c r="AC3" s="343"/>
      <c r="AD3" s="343"/>
      <c r="AE3" s="343"/>
      <c r="AF3" s="343"/>
      <c r="AH3" s="332" t="s">
        <v>171</v>
      </c>
      <c r="AI3" s="332"/>
      <c r="AJ3" s="332"/>
      <c r="AK3" s="332"/>
      <c r="AL3" s="332"/>
      <c r="AM3" s="332"/>
      <c r="AN3" s="332"/>
      <c r="AO3" s="332"/>
      <c r="AP3" s="332"/>
      <c r="AQ3" s="179"/>
    </row>
    <row r="4" spans="1:13" s="116" customFormat="1" ht="14.25" customHeight="1">
      <c r="A4" s="321" t="s">
        <v>86</v>
      </c>
      <c r="B4" s="321"/>
      <c r="E4" s="91"/>
      <c r="F4" s="160"/>
      <c r="G4" s="160"/>
      <c r="I4" s="161"/>
      <c r="J4" s="161"/>
      <c r="K4" s="161"/>
      <c r="L4" s="161"/>
      <c r="M4" s="161"/>
    </row>
    <row r="5" spans="1:13" s="116" customFormat="1" ht="14.25" customHeight="1">
      <c r="A5" s="321" t="s">
        <v>87</v>
      </c>
      <c r="B5" s="321"/>
      <c r="C5" s="180"/>
      <c r="D5" s="181"/>
      <c r="E5" s="182"/>
      <c r="F5" s="182"/>
      <c r="G5" s="182"/>
      <c r="H5" s="183"/>
      <c r="I5" s="180"/>
      <c r="J5" s="180"/>
      <c r="K5" s="180"/>
      <c r="L5" s="180"/>
      <c r="M5" s="180"/>
    </row>
    <row r="6" spans="1:43" ht="30" customHeight="1">
      <c r="A6" s="123" t="s">
        <v>134</v>
      </c>
      <c r="B6" s="310" t="s">
        <v>135</v>
      </c>
      <c r="C6" s="310"/>
      <c r="D6" s="310" t="s">
        <v>173</v>
      </c>
      <c r="E6" s="310"/>
      <c r="F6" s="308" t="s">
        <v>174</v>
      </c>
      <c r="G6" s="308"/>
      <c r="H6" s="344" t="s">
        <v>175</v>
      </c>
      <c r="I6" s="344"/>
      <c r="J6" s="310" t="s">
        <v>176</v>
      </c>
      <c r="K6" s="310"/>
      <c r="L6" s="310" t="s">
        <v>177</v>
      </c>
      <c r="M6" s="310"/>
      <c r="N6" s="345" t="s">
        <v>178</v>
      </c>
      <c r="O6" s="345"/>
      <c r="P6" s="310" t="s">
        <v>179</v>
      </c>
      <c r="Q6" s="310"/>
      <c r="R6" s="310" t="s">
        <v>180</v>
      </c>
      <c r="S6" s="310"/>
      <c r="T6" s="308" t="s">
        <v>181</v>
      </c>
      <c r="U6" s="308"/>
      <c r="V6" s="346" t="s">
        <v>182</v>
      </c>
      <c r="W6" s="346"/>
      <c r="X6" s="310" t="s">
        <v>183</v>
      </c>
      <c r="Y6" s="310"/>
      <c r="Z6" s="347" t="s">
        <v>184</v>
      </c>
      <c r="AA6" s="347"/>
      <c r="AB6" s="347" t="s">
        <v>185</v>
      </c>
      <c r="AC6" s="347"/>
      <c r="AD6" s="347" t="s">
        <v>186</v>
      </c>
      <c r="AE6" s="347"/>
      <c r="AF6" s="347" t="s">
        <v>187</v>
      </c>
      <c r="AG6" s="347"/>
      <c r="AH6" s="347" t="s">
        <v>188</v>
      </c>
      <c r="AI6" s="347"/>
      <c r="AJ6" s="347" t="s">
        <v>189</v>
      </c>
      <c r="AK6" s="347"/>
      <c r="AL6" s="347" t="s">
        <v>190</v>
      </c>
      <c r="AM6" s="347"/>
      <c r="AN6" s="348" t="s">
        <v>191</v>
      </c>
      <c r="AO6" s="348"/>
      <c r="AP6" s="349" t="s">
        <v>192</v>
      </c>
      <c r="AQ6" s="349"/>
    </row>
    <row r="7" spans="1:43" s="49" customFormat="1" ht="44.25" customHeight="1">
      <c r="A7" s="185" t="s">
        <v>8</v>
      </c>
      <c r="B7" s="28" t="s">
        <v>52</v>
      </c>
      <c r="C7" s="28" t="s">
        <v>56</v>
      </c>
      <c r="D7" s="28" t="s">
        <v>52</v>
      </c>
      <c r="E7" s="28" t="s">
        <v>56</v>
      </c>
      <c r="F7" s="28" t="s">
        <v>52</v>
      </c>
      <c r="G7" s="26" t="s">
        <v>56</v>
      </c>
      <c r="H7" s="184" t="s">
        <v>52</v>
      </c>
      <c r="I7" s="28" t="s">
        <v>56</v>
      </c>
      <c r="J7" s="184" t="s">
        <v>52</v>
      </c>
      <c r="K7" s="28" t="s">
        <v>56</v>
      </c>
      <c r="L7" s="184" t="s">
        <v>52</v>
      </c>
      <c r="M7" s="28" t="s">
        <v>56</v>
      </c>
      <c r="N7" s="184" t="s">
        <v>52</v>
      </c>
      <c r="O7" s="28" t="s">
        <v>56</v>
      </c>
      <c r="P7" s="184" t="s">
        <v>52</v>
      </c>
      <c r="Q7" s="28" t="s">
        <v>56</v>
      </c>
      <c r="R7" s="184" t="s">
        <v>52</v>
      </c>
      <c r="S7" s="28" t="s">
        <v>56</v>
      </c>
      <c r="T7" s="184" t="s">
        <v>52</v>
      </c>
      <c r="U7" s="26" t="s">
        <v>56</v>
      </c>
      <c r="V7" s="28" t="s">
        <v>52</v>
      </c>
      <c r="W7" s="126" t="s">
        <v>56</v>
      </c>
      <c r="X7" s="28" t="s">
        <v>52</v>
      </c>
      <c r="Y7" s="28" t="s">
        <v>56</v>
      </c>
      <c r="Z7" s="28" t="s">
        <v>52</v>
      </c>
      <c r="AA7" s="126" t="s">
        <v>56</v>
      </c>
      <c r="AB7" s="28" t="s">
        <v>52</v>
      </c>
      <c r="AC7" s="126" t="s">
        <v>56</v>
      </c>
      <c r="AD7" s="28" t="s">
        <v>52</v>
      </c>
      <c r="AE7" s="126" t="s">
        <v>56</v>
      </c>
      <c r="AF7" s="28" t="s">
        <v>52</v>
      </c>
      <c r="AG7" s="126" t="s">
        <v>56</v>
      </c>
      <c r="AH7" s="28" t="s">
        <v>52</v>
      </c>
      <c r="AI7" s="126" t="s">
        <v>56</v>
      </c>
      <c r="AJ7" s="28" t="s">
        <v>52</v>
      </c>
      <c r="AK7" s="126" t="s">
        <v>56</v>
      </c>
      <c r="AL7" s="28" t="s">
        <v>52</v>
      </c>
      <c r="AM7" s="126" t="s">
        <v>56</v>
      </c>
      <c r="AN7" s="28" t="s">
        <v>52</v>
      </c>
      <c r="AO7" s="126" t="s">
        <v>56</v>
      </c>
      <c r="AP7" s="28" t="s">
        <v>52</v>
      </c>
      <c r="AQ7" s="126" t="s">
        <v>56</v>
      </c>
    </row>
    <row r="8" spans="1:71" s="189" customFormat="1" ht="36.75" customHeight="1">
      <c r="A8" s="186" t="s">
        <v>193</v>
      </c>
      <c r="B8" s="133">
        <f aca="true" t="shared" si="0" ref="B8:B24">SUM(D8,F8,H8,N8,P8,L8+R8+T8+X8+Z8+AP8+J8+V8+AB8+AD8+AF8+AH8+AJ8+AN8+AL8)</f>
        <v>145.14</v>
      </c>
      <c r="C8" s="133">
        <f aca="true" t="shared" si="1" ref="C8:C24">E8+G8+I8+O8+Q8+M8+U8+Y8+AA8+AQ8+K8+W8+AC8+AE8+AI8+AK8+AO8+S8+AG8+AM8</f>
        <v>308</v>
      </c>
      <c r="D8" s="133">
        <v>0.2</v>
      </c>
      <c r="E8" s="133">
        <v>4</v>
      </c>
      <c r="F8" s="133">
        <v>0</v>
      </c>
      <c r="G8" s="133">
        <v>0</v>
      </c>
      <c r="H8" s="133">
        <v>0.44</v>
      </c>
      <c r="I8" s="133">
        <v>5</v>
      </c>
      <c r="J8" s="133">
        <v>0</v>
      </c>
      <c r="K8" s="133">
        <v>0</v>
      </c>
      <c r="L8" s="133">
        <v>0</v>
      </c>
      <c r="M8" s="133">
        <v>0</v>
      </c>
      <c r="N8" s="133">
        <v>0</v>
      </c>
      <c r="O8" s="133">
        <v>0</v>
      </c>
      <c r="P8" s="133">
        <v>131</v>
      </c>
      <c r="Q8" s="133">
        <v>196</v>
      </c>
      <c r="R8" s="133">
        <v>13.5</v>
      </c>
      <c r="S8" s="133">
        <v>103</v>
      </c>
      <c r="T8" s="133">
        <v>0</v>
      </c>
      <c r="U8" s="133">
        <v>0</v>
      </c>
      <c r="V8" s="133">
        <v>0</v>
      </c>
      <c r="W8" s="133">
        <v>0</v>
      </c>
      <c r="X8" s="133">
        <v>0</v>
      </c>
      <c r="Y8" s="133">
        <v>0</v>
      </c>
      <c r="Z8" s="133">
        <v>0</v>
      </c>
      <c r="AA8" s="133">
        <v>0</v>
      </c>
      <c r="AB8" s="133">
        <v>0</v>
      </c>
      <c r="AC8" s="133">
        <v>0</v>
      </c>
      <c r="AD8" s="133">
        <v>0</v>
      </c>
      <c r="AE8" s="133">
        <v>0</v>
      </c>
      <c r="AF8" s="133">
        <v>0</v>
      </c>
      <c r="AG8" s="133">
        <v>0</v>
      </c>
      <c r="AH8" s="133">
        <v>0</v>
      </c>
      <c r="AI8" s="133">
        <v>0</v>
      </c>
      <c r="AJ8" s="133">
        <v>0</v>
      </c>
      <c r="AK8" s="133">
        <v>0</v>
      </c>
      <c r="AL8" s="133">
        <v>0</v>
      </c>
      <c r="AM8" s="133">
        <v>0</v>
      </c>
      <c r="AN8" s="133">
        <v>0</v>
      </c>
      <c r="AO8" s="133">
        <v>0</v>
      </c>
      <c r="AP8" s="133">
        <v>0</v>
      </c>
      <c r="AQ8" s="133">
        <v>0</v>
      </c>
      <c r="AR8" s="137"/>
      <c r="AS8" s="187"/>
      <c r="AT8" s="137"/>
      <c r="AU8" s="133"/>
      <c r="AV8" s="133"/>
      <c r="AW8" s="137"/>
      <c r="AX8" s="137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188"/>
      <c r="BR8" s="188"/>
      <c r="BS8" s="188"/>
    </row>
    <row r="9" spans="1:50" s="189" customFormat="1" ht="36.75" customHeight="1">
      <c r="A9" s="186" t="s">
        <v>194</v>
      </c>
      <c r="B9" s="133">
        <f t="shared" si="0"/>
        <v>145.57999999999998</v>
      </c>
      <c r="C9" s="133">
        <f t="shared" si="1"/>
        <v>314</v>
      </c>
      <c r="D9" s="133">
        <v>0.2</v>
      </c>
      <c r="E9" s="133">
        <v>4</v>
      </c>
      <c r="F9" s="133">
        <v>0</v>
      </c>
      <c r="G9" s="133">
        <v>0</v>
      </c>
      <c r="H9" s="133">
        <v>0.44</v>
      </c>
      <c r="I9" s="133">
        <v>6</v>
      </c>
      <c r="J9" s="133">
        <v>0</v>
      </c>
      <c r="K9" s="133">
        <v>0</v>
      </c>
      <c r="L9" s="133">
        <v>0</v>
      </c>
      <c r="M9" s="133">
        <v>0</v>
      </c>
      <c r="N9" s="133">
        <v>0</v>
      </c>
      <c r="O9" s="133">
        <v>0</v>
      </c>
      <c r="P9" s="133">
        <v>131</v>
      </c>
      <c r="Q9" s="133">
        <v>196</v>
      </c>
      <c r="R9" s="133">
        <v>13.5</v>
      </c>
      <c r="S9" s="133">
        <v>103</v>
      </c>
      <c r="T9" s="133">
        <v>0</v>
      </c>
      <c r="U9" s="133">
        <v>0</v>
      </c>
      <c r="V9" s="133">
        <v>0</v>
      </c>
      <c r="W9" s="133">
        <v>0</v>
      </c>
      <c r="X9" s="133">
        <v>0</v>
      </c>
      <c r="Y9" s="133">
        <v>0</v>
      </c>
      <c r="Z9" s="133">
        <v>0.44</v>
      </c>
      <c r="AA9" s="133">
        <v>5</v>
      </c>
      <c r="AB9" s="133">
        <v>0</v>
      </c>
      <c r="AC9" s="133">
        <v>0</v>
      </c>
      <c r="AD9" s="133">
        <v>0</v>
      </c>
      <c r="AE9" s="133">
        <v>0</v>
      </c>
      <c r="AF9" s="133">
        <v>0</v>
      </c>
      <c r="AG9" s="133">
        <v>0</v>
      </c>
      <c r="AH9" s="133">
        <v>0</v>
      </c>
      <c r="AI9" s="133">
        <v>0</v>
      </c>
      <c r="AJ9" s="133">
        <v>0</v>
      </c>
      <c r="AK9" s="133">
        <v>0</v>
      </c>
      <c r="AL9" s="133">
        <v>0</v>
      </c>
      <c r="AM9" s="133">
        <v>0</v>
      </c>
      <c r="AN9" s="133">
        <v>0</v>
      </c>
      <c r="AO9" s="133">
        <v>0</v>
      </c>
      <c r="AP9" s="133">
        <v>0</v>
      </c>
      <c r="AQ9" s="133">
        <v>0</v>
      </c>
      <c r="AR9" s="137"/>
      <c r="AS9" s="187"/>
      <c r="AT9" s="137"/>
      <c r="AU9" s="137"/>
      <c r="AV9" s="137"/>
      <c r="AW9" s="137"/>
      <c r="AX9" s="137"/>
    </row>
    <row r="10" spans="1:50" s="189" customFormat="1" ht="36.75" customHeight="1">
      <c r="A10" s="186" t="s">
        <v>195</v>
      </c>
      <c r="B10" s="133">
        <f t="shared" si="0"/>
        <v>145.14</v>
      </c>
      <c r="C10" s="133">
        <f t="shared" si="1"/>
        <v>530</v>
      </c>
      <c r="D10" s="133">
        <v>0.2</v>
      </c>
      <c r="E10" s="133">
        <v>3</v>
      </c>
      <c r="F10" s="133">
        <v>0</v>
      </c>
      <c r="G10" s="133">
        <v>0</v>
      </c>
      <c r="H10" s="133">
        <v>0</v>
      </c>
      <c r="I10" s="133">
        <v>0</v>
      </c>
      <c r="J10" s="133">
        <v>0</v>
      </c>
      <c r="K10" s="133">
        <v>0</v>
      </c>
      <c r="L10" s="133">
        <v>0</v>
      </c>
      <c r="M10" s="133">
        <v>0</v>
      </c>
      <c r="N10" s="133">
        <v>0</v>
      </c>
      <c r="O10" s="133">
        <v>0</v>
      </c>
      <c r="P10" s="133">
        <v>131</v>
      </c>
      <c r="Q10" s="133">
        <v>383</v>
      </c>
      <c r="R10" s="133">
        <v>13.5</v>
      </c>
      <c r="S10" s="133">
        <v>138</v>
      </c>
      <c r="T10" s="133">
        <v>0</v>
      </c>
      <c r="U10" s="133">
        <v>0</v>
      </c>
      <c r="V10" s="133">
        <v>0</v>
      </c>
      <c r="W10" s="133">
        <v>0</v>
      </c>
      <c r="X10" s="133">
        <v>0</v>
      </c>
      <c r="Y10" s="133">
        <v>0</v>
      </c>
      <c r="Z10" s="133">
        <v>0.44</v>
      </c>
      <c r="AA10" s="133">
        <v>6</v>
      </c>
      <c r="AB10" s="133">
        <v>0</v>
      </c>
      <c r="AC10" s="133">
        <v>0</v>
      </c>
      <c r="AD10" s="133">
        <v>0</v>
      </c>
      <c r="AE10" s="133">
        <v>0</v>
      </c>
      <c r="AF10" s="133">
        <v>0</v>
      </c>
      <c r="AG10" s="133">
        <v>0</v>
      </c>
      <c r="AH10" s="133">
        <v>0</v>
      </c>
      <c r="AI10" s="133">
        <v>0</v>
      </c>
      <c r="AJ10" s="133">
        <v>0</v>
      </c>
      <c r="AK10" s="133">
        <v>0</v>
      </c>
      <c r="AL10" s="133">
        <v>0</v>
      </c>
      <c r="AM10" s="133">
        <v>0</v>
      </c>
      <c r="AN10" s="133">
        <v>0</v>
      </c>
      <c r="AO10" s="133">
        <v>0</v>
      </c>
      <c r="AP10" s="133">
        <v>0</v>
      </c>
      <c r="AQ10" s="133">
        <v>0</v>
      </c>
      <c r="AR10" s="137"/>
      <c r="AS10" s="187"/>
      <c r="AT10" s="133"/>
      <c r="AU10" s="133"/>
      <c r="AV10" s="133"/>
      <c r="AW10" s="133"/>
      <c r="AX10" s="133"/>
    </row>
    <row r="11" spans="1:50" s="189" customFormat="1" ht="36.75" customHeight="1">
      <c r="A11" s="186" t="s">
        <v>196</v>
      </c>
      <c r="B11" s="133">
        <f t="shared" si="0"/>
        <v>76.56</v>
      </c>
      <c r="C11" s="133">
        <f t="shared" si="1"/>
        <v>389</v>
      </c>
      <c r="D11" s="133">
        <v>0.3</v>
      </c>
      <c r="E11" s="133">
        <v>3</v>
      </c>
      <c r="F11" s="133">
        <v>0.56</v>
      </c>
      <c r="G11" s="133">
        <v>18</v>
      </c>
      <c r="H11" s="133">
        <v>0</v>
      </c>
      <c r="I11" s="133">
        <v>0</v>
      </c>
      <c r="J11" s="133">
        <v>0.8</v>
      </c>
      <c r="K11" s="133">
        <v>4</v>
      </c>
      <c r="L11" s="133">
        <v>0</v>
      </c>
      <c r="M11" s="133">
        <v>0</v>
      </c>
      <c r="N11" s="133">
        <v>0</v>
      </c>
      <c r="O11" s="133">
        <v>0</v>
      </c>
      <c r="P11" s="133">
        <v>59.4</v>
      </c>
      <c r="Q11" s="133">
        <v>210</v>
      </c>
      <c r="R11" s="133">
        <v>13.5</v>
      </c>
      <c r="S11" s="133">
        <v>135</v>
      </c>
      <c r="T11" s="133">
        <v>0</v>
      </c>
      <c r="U11" s="133">
        <v>0</v>
      </c>
      <c r="V11" s="133">
        <v>0</v>
      </c>
      <c r="W11" s="133">
        <v>0</v>
      </c>
      <c r="X11" s="133">
        <v>0</v>
      </c>
      <c r="Y11" s="133">
        <v>0</v>
      </c>
      <c r="Z11" s="133">
        <v>2</v>
      </c>
      <c r="AA11" s="133">
        <v>19</v>
      </c>
      <c r="AB11" s="133">
        <v>0</v>
      </c>
      <c r="AC11" s="133">
        <v>0</v>
      </c>
      <c r="AD11" s="133">
        <v>0</v>
      </c>
      <c r="AE11" s="133">
        <v>0</v>
      </c>
      <c r="AF11" s="133">
        <v>0</v>
      </c>
      <c r="AG11" s="133">
        <v>0</v>
      </c>
      <c r="AH11" s="133">
        <v>0</v>
      </c>
      <c r="AI11" s="133">
        <v>0</v>
      </c>
      <c r="AJ11" s="133">
        <v>0</v>
      </c>
      <c r="AK11" s="133">
        <v>0</v>
      </c>
      <c r="AL11" s="133">
        <v>0</v>
      </c>
      <c r="AM11" s="133">
        <v>0</v>
      </c>
      <c r="AN11" s="133">
        <v>0</v>
      </c>
      <c r="AO11" s="133">
        <v>0</v>
      </c>
      <c r="AP11" s="133">
        <v>0</v>
      </c>
      <c r="AQ11" s="133">
        <v>0</v>
      </c>
      <c r="AR11" s="137"/>
      <c r="AS11" s="187"/>
      <c r="AT11" s="137"/>
      <c r="AU11" s="187"/>
      <c r="AV11" s="137"/>
      <c r="AW11" s="187"/>
      <c r="AX11" s="137"/>
    </row>
    <row r="12" spans="1:50" s="188" customFormat="1" ht="36.75" customHeight="1">
      <c r="A12" s="186" t="s">
        <v>197</v>
      </c>
      <c r="B12" s="133">
        <f t="shared" si="0"/>
        <v>149.84</v>
      </c>
      <c r="C12" s="133">
        <f t="shared" si="1"/>
        <v>687</v>
      </c>
      <c r="D12" s="133">
        <v>3.5</v>
      </c>
      <c r="E12" s="133">
        <v>75</v>
      </c>
      <c r="F12" s="133">
        <v>0.7</v>
      </c>
      <c r="G12" s="133">
        <v>20</v>
      </c>
      <c r="H12" s="133">
        <v>0</v>
      </c>
      <c r="I12" s="133">
        <v>0</v>
      </c>
      <c r="J12" s="133">
        <v>2.3</v>
      </c>
      <c r="K12" s="133">
        <v>15</v>
      </c>
      <c r="L12" s="133">
        <v>0</v>
      </c>
      <c r="M12" s="133">
        <v>0</v>
      </c>
      <c r="N12" s="133">
        <v>0</v>
      </c>
      <c r="O12" s="133">
        <v>0</v>
      </c>
      <c r="P12" s="133">
        <v>112.4</v>
      </c>
      <c r="Q12" s="133">
        <v>270</v>
      </c>
      <c r="R12" s="133">
        <v>22.9</v>
      </c>
      <c r="S12" s="133">
        <v>230</v>
      </c>
      <c r="T12" s="133">
        <v>0</v>
      </c>
      <c r="U12" s="133">
        <v>0</v>
      </c>
      <c r="V12" s="133">
        <v>0</v>
      </c>
      <c r="W12" s="133">
        <v>0</v>
      </c>
      <c r="X12" s="133">
        <v>0</v>
      </c>
      <c r="Y12" s="133">
        <v>0</v>
      </c>
      <c r="Z12" s="133">
        <v>8.04</v>
      </c>
      <c r="AA12" s="133">
        <v>77</v>
      </c>
      <c r="AB12" s="133">
        <v>0</v>
      </c>
      <c r="AC12" s="133">
        <v>0</v>
      </c>
      <c r="AD12" s="133">
        <v>0</v>
      </c>
      <c r="AE12" s="133">
        <v>0</v>
      </c>
      <c r="AF12" s="133">
        <v>0</v>
      </c>
      <c r="AG12" s="133">
        <v>0</v>
      </c>
      <c r="AH12" s="133">
        <v>0</v>
      </c>
      <c r="AI12" s="133">
        <v>0</v>
      </c>
      <c r="AJ12" s="133">
        <v>0</v>
      </c>
      <c r="AK12" s="133">
        <v>0</v>
      </c>
      <c r="AL12" s="133">
        <v>0</v>
      </c>
      <c r="AM12" s="133">
        <v>0</v>
      </c>
      <c r="AN12" s="133">
        <v>0</v>
      </c>
      <c r="AO12" s="133">
        <v>0</v>
      </c>
      <c r="AP12" s="133">
        <v>0</v>
      </c>
      <c r="AQ12" s="133">
        <v>0</v>
      </c>
      <c r="AR12" s="137"/>
      <c r="AS12" s="133"/>
      <c r="AT12" s="137"/>
      <c r="AU12" s="133"/>
      <c r="AV12" s="137"/>
      <c r="AW12" s="187"/>
      <c r="AX12" s="137"/>
    </row>
    <row r="13" spans="1:50" s="191" customFormat="1" ht="36.75" customHeight="1">
      <c r="A13" s="190" t="s">
        <v>198</v>
      </c>
      <c r="B13" s="133">
        <f t="shared" si="0"/>
        <v>99.37</v>
      </c>
      <c r="C13" s="133">
        <f t="shared" si="1"/>
        <v>597</v>
      </c>
      <c r="D13" s="140">
        <v>0.5</v>
      </c>
      <c r="E13" s="140">
        <v>11</v>
      </c>
      <c r="F13" s="140">
        <v>0.5</v>
      </c>
      <c r="G13" s="140">
        <v>13</v>
      </c>
      <c r="H13" s="140">
        <v>0</v>
      </c>
      <c r="I13" s="140">
        <v>0</v>
      </c>
      <c r="J13" s="140">
        <v>7.5</v>
      </c>
      <c r="K13" s="140">
        <v>45</v>
      </c>
      <c r="L13" s="133">
        <v>0</v>
      </c>
      <c r="M13" s="133">
        <v>0</v>
      </c>
      <c r="N13" s="133">
        <v>0</v>
      </c>
      <c r="O13" s="133">
        <v>0</v>
      </c>
      <c r="P13" s="133">
        <v>59.4</v>
      </c>
      <c r="Q13" s="133">
        <v>209</v>
      </c>
      <c r="R13" s="140">
        <v>23.43</v>
      </c>
      <c r="S13" s="140">
        <v>246</v>
      </c>
      <c r="T13" s="133">
        <v>0</v>
      </c>
      <c r="U13" s="133">
        <v>0</v>
      </c>
      <c r="V13" s="133">
        <v>0</v>
      </c>
      <c r="W13" s="133">
        <v>0</v>
      </c>
      <c r="X13" s="133">
        <v>0</v>
      </c>
      <c r="Y13" s="133">
        <v>0</v>
      </c>
      <c r="Z13" s="133">
        <v>8.04</v>
      </c>
      <c r="AA13" s="133">
        <v>73</v>
      </c>
      <c r="AB13" s="133">
        <v>0</v>
      </c>
      <c r="AC13" s="133">
        <v>0</v>
      </c>
      <c r="AD13" s="133">
        <v>0</v>
      </c>
      <c r="AE13" s="133">
        <v>0</v>
      </c>
      <c r="AF13" s="133">
        <v>0</v>
      </c>
      <c r="AG13" s="133">
        <v>0</v>
      </c>
      <c r="AH13" s="133">
        <v>0</v>
      </c>
      <c r="AI13" s="133">
        <v>0</v>
      </c>
      <c r="AJ13" s="133">
        <v>0</v>
      </c>
      <c r="AK13" s="133">
        <v>0</v>
      </c>
      <c r="AL13" s="133">
        <v>0</v>
      </c>
      <c r="AM13" s="133">
        <v>0</v>
      </c>
      <c r="AN13" s="133">
        <v>0</v>
      </c>
      <c r="AO13" s="133">
        <v>0</v>
      </c>
      <c r="AP13" s="133">
        <v>0</v>
      </c>
      <c r="AQ13" s="133">
        <v>0</v>
      </c>
      <c r="AR13" s="170"/>
      <c r="AS13" s="140"/>
      <c r="AT13" s="170"/>
      <c r="AU13" s="169"/>
      <c r="AV13" s="170"/>
      <c r="AW13" s="169"/>
      <c r="AX13" s="170"/>
    </row>
    <row r="14" spans="1:43" s="49" customFormat="1" ht="33.75" customHeight="1">
      <c r="A14" s="192" t="s">
        <v>156</v>
      </c>
      <c r="B14" s="133">
        <f t="shared" si="0"/>
        <v>599.0799999999999</v>
      </c>
      <c r="C14" s="133">
        <f t="shared" si="1"/>
        <v>3696</v>
      </c>
      <c r="D14" s="133">
        <v>0.5</v>
      </c>
      <c r="E14" s="133">
        <v>11</v>
      </c>
      <c r="F14" s="133">
        <v>0.5</v>
      </c>
      <c r="G14" s="133">
        <v>16</v>
      </c>
      <c r="H14" s="133">
        <v>23.45</v>
      </c>
      <c r="I14" s="133">
        <v>586</v>
      </c>
      <c r="J14" s="133">
        <v>1</v>
      </c>
      <c r="K14" s="133">
        <v>5</v>
      </c>
      <c r="L14" s="133">
        <v>0</v>
      </c>
      <c r="M14" s="133">
        <v>0</v>
      </c>
      <c r="N14" s="133">
        <v>292.11</v>
      </c>
      <c r="O14" s="133">
        <v>761</v>
      </c>
      <c r="P14" s="133">
        <v>57.4</v>
      </c>
      <c r="Q14" s="133">
        <v>244</v>
      </c>
      <c r="R14" s="140">
        <v>23.43</v>
      </c>
      <c r="S14" s="140">
        <v>259</v>
      </c>
      <c r="T14" s="133">
        <v>34</v>
      </c>
      <c r="U14" s="133">
        <v>326</v>
      </c>
      <c r="V14" s="133">
        <v>45.9</v>
      </c>
      <c r="W14" s="133">
        <v>364</v>
      </c>
      <c r="X14" s="133">
        <v>0</v>
      </c>
      <c r="Y14" s="133">
        <v>0</v>
      </c>
      <c r="Z14" s="133">
        <v>8.04</v>
      </c>
      <c r="AA14" s="133">
        <v>70</v>
      </c>
      <c r="AB14" s="133">
        <v>0.9</v>
      </c>
      <c r="AC14" s="133">
        <v>6</v>
      </c>
      <c r="AD14" s="133">
        <v>0</v>
      </c>
      <c r="AE14" s="133">
        <v>0</v>
      </c>
      <c r="AF14" s="133">
        <v>3</v>
      </c>
      <c r="AG14" s="133">
        <v>11</v>
      </c>
      <c r="AH14" s="133">
        <v>29</v>
      </c>
      <c r="AI14" s="133">
        <v>272</v>
      </c>
      <c r="AJ14" s="133">
        <v>14</v>
      </c>
      <c r="AK14" s="133">
        <v>182</v>
      </c>
      <c r="AL14" s="133">
        <v>0.7</v>
      </c>
      <c r="AM14" s="133">
        <v>7</v>
      </c>
      <c r="AN14" s="133">
        <v>20.92</v>
      </c>
      <c r="AO14" s="133">
        <v>128</v>
      </c>
      <c r="AP14" s="133">
        <v>44.23</v>
      </c>
      <c r="AQ14" s="133">
        <v>448</v>
      </c>
    </row>
    <row r="15" spans="1:43" s="49" customFormat="1" ht="33.75" customHeight="1">
      <c r="A15" s="192" t="s">
        <v>157</v>
      </c>
      <c r="B15" s="133">
        <f t="shared" si="0"/>
        <v>579.38</v>
      </c>
      <c r="C15" s="133">
        <f t="shared" si="1"/>
        <v>4275</v>
      </c>
      <c r="D15" s="133">
        <v>3.7</v>
      </c>
      <c r="E15" s="133">
        <v>69</v>
      </c>
      <c r="F15" s="133">
        <v>2.25</v>
      </c>
      <c r="G15" s="133">
        <v>95</v>
      </c>
      <c r="H15" s="133">
        <v>14.2</v>
      </c>
      <c r="I15" s="133">
        <v>355</v>
      </c>
      <c r="J15" s="140">
        <v>6.5</v>
      </c>
      <c r="K15" s="140">
        <v>44</v>
      </c>
      <c r="L15" s="133">
        <v>0</v>
      </c>
      <c r="M15" s="133">
        <v>0</v>
      </c>
      <c r="N15" s="133">
        <v>275.61</v>
      </c>
      <c r="O15" s="133">
        <v>798</v>
      </c>
      <c r="P15" s="133">
        <v>38.7</v>
      </c>
      <c r="Q15" s="133">
        <v>228</v>
      </c>
      <c r="R15" s="140">
        <v>24.43</v>
      </c>
      <c r="S15" s="140">
        <v>151</v>
      </c>
      <c r="T15" s="133">
        <v>39.4</v>
      </c>
      <c r="U15" s="133">
        <v>430</v>
      </c>
      <c r="V15" s="133">
        <v>45.5</v>
      </c>
      <c r="W15" s="133">
        <v>417</v>
      </c>
      <c r="X15" s="133">
        <v>0</v>
      </c>
      <c r="Y15" s="133">
        <v>0</v>
      </c>
      <c r="Z15" s="133">
        <v>8.04</v>
      </c>
      <c r="AA15" s="133">
        <v>103</v>
      </c>
      <c r="AB15" s="133">
        <v>1</v>
      </c>
      <c r="AC15" s="133">
        <v>10</v>
      </c>
      <c r="AD15" s="133">
        <v>0</v>
      </c>
      <c r="AE15" s="133">
        <v>0</v>
      </c>
      <c r="AF15" s="133">
        <v>2</v>
      </c>
      <c r="AG15" s="133">
        <v>11</v>
      </c>
      <c r="AH15" s="133">
        <v>28.5</v>
      </c>
      <c r="AI15" s="133">
        <v>307</v>
      </c>
      <c r="AJ15" s="133">
        <v>16</v>
      </c>
      <c r="AK15" s="133">
        <v>224</v>
      </c>
      <c r="AL15" s="133">
        <v>0</v>
      </c>
      <c r="AM15" s="133">
        <v>0</v>
      </c>
      <c r="AN15" s="133">
        <v>20.92</v>
      </c>
      <c r="AO15" s="133">
        <v>158</v>
      </c>
      <c r="AP15" s="133">
        <v>52.63</v>
      </c>
      <c r="AQ15" s="133">
        <v>875</v>
      </c>
    </row>
    <row r="16" spans="1:43" s="49" customFormat="1" ht="33" customHeight="1">
      <c r="A16" s="192" t="s">
        <v>158</v>
      </c>
      <c r="B16" s="133">
        <f t="shared" si="0"/>
        <v>547.99</v>
      </c>
      <c r="C16" s="133">
        <f t="shared" si="1"/>
        <v>3689</v>
      </c>
      <c r="D16" s="193">
        <v>4.3</v>
      </c>
      <c r="E16" s="193">
        <v>126</v>
      </c>
      <c r="F16" s="193">
        <v>1.35</v>
      </c>
      <c r="G16" s="193">
        <v>49</v>
      </c>
      <c r="H16" s="133">
        <v>8</v>
      </c>
      <c r="I16" s="133">
        <v>200</v>
      </c>
      <c r="J16" s="140">
        <v>0.5</v>
      </c>
      <c r="K16" s="140">
        <v>4</v>
      </c>
      <c r="L16" s="133">
        <v>0</v>
      </c>
      <c r="M16" s="133">
        <v>0</v>
      </c>
      <c r="N16" s="133">
        <v>258.41</v>
      </c>
      <c r="O16" s="133">
        <v>590</v>
      </c>
      <c r="P16" s="133">
        <v>39.7</v>
      </c>
      <c r="Q16" s="133">
        <v>210</v>
      </c>
      <c r="R16" s="140">
        <v>22.9</v>
      </c>
      <c r="S16" s="140">
        <v>229</v>
      </c>
      <c r="T16" s="133">
        <v>44.14</v>
      </c>
      <c r="U16" s="133">
        <v>481</v>
      </c>
      <c r="V16" s="133">
        <v>45.4</v>
      </c>
      <c r="W16" s="133">
        <v>379</v>
      </c>
      <c r="X16" s="133">
        <v>0</v>
      </c>
      <c r="Y16" s="133">
        <v>0</v>
      </c>
      <c r="Z16" s="133">
        <v>7.84</v>
      </c>
      <c r="AA16" s="133">
        <v>89</v>
      </c>
      <c r="AB16" s="133">
        <v>1</v>
      </c>
      <c r="AC16" s="133">
        <v>9</v>
      </c>
      <c r="AD16" s="133">
        <v>0</v>
      </c>
      <c r="AE16" s="133">
        <v>0</v>
      </c>
      <c r="AF16" s="133">
        <v>2</v>
      </c>
      <c r="AG16" s="133">
        <v>11</v>
      </c>
      <c r="AH16" s="133">
        <v>28.2</v>
      </c>
      <c r="AI16" s="133">
        <v>315</v>
      </c>
      <c r="AJ16" s="133">
        <v>16</v>
      </c>
      <c r="AK16" s="133">
        <v>198</v>
      </c>
      <c r="AL16" s="133">
        <v>0</v>
      </c>
      <c r="AM16" s="133">
        <v>0</v>
      </c>
      <c r="AN16" s="133">
        <v>20.92</v>
      </c>
      <c r="AO16" s="133">
        <v>149</v>
      </c>
      <c r="AP16" s="133">
        <v>47.33</v>
      </c>
      <c r="AQ16" s="133">
        <v>650</v>
      </c>
    </row>
    <row r="17" spans="1:43" s="49" customFormat="1" ht="33.75" customHeight="1">
      <c r="A17" s="192" t="s">
        <v>159</v>
      </c>
      <c r="B17" s="133">
        <f t="shared" si="0"/>
        <v>543.41</v>
      </c>
      <c r="C17" s="133">
        <f t="shared" si="1"/>
        <v>3490.29</v>
      </c>
      <c r="D17" s="133">
        <v>4.1</v>
      </c>
      <c r="E17" s="133">
        <v>114</v>
      </c>
      <c r="F17" s="133">
        <v>1.55</v>
      </c>
      <c r="G17" s="133">
        <v>61</v>
      </c>
      <c r="H17" s="133">
        <v>4.1</v>
      </c>
      <c r="I17" s="133">
        <v>46</v>
      </c>
      <c r="J17" s="175">
        <v>1</v>
      </c>
      <c r="K17" s="175">
        <v>8.49</v>
      </c>
      <c r="L17" s="133">
        <v>0</v>
      </c>
      <c r="M17" s="133">
        <v>0</v>
      </c>
      <c r="N17" s="133">
        <v>261.31</v>
      </c>
      <c r="O17" s="133">
        <v>478</v>
      </c>
      <c r="P17" s="133">
        <v>39.7</v>
      </c>
      <c r="Q17" s="133">
        <v>257</v>
      </c>
      <c r="R17" s="174">
        <v>24.4</v>
      </c>
      <c r="S17" s="174">
        <v>231.8</v>
      </c>
      <c r="T17" s="133">
        <v>44.94</v>
      </c>
      <c r="U17" s="133">
        <v>588</v>
      </c>
      <c r="V17" s="133">
        <v>45.4</v>
      </c>
      <c r="W17" s="133">
        <v>379</v>
      </c>
      <c r="X17" s="133">
        <v>0</v>
      </c>
      <c r="Y17" s="133">
        <v>0</v>
      </c>
      <c r="Z17" s="133">
        <v>7.84</v>
      </c>
      <c r="AA17" s="133">
        <v>101</v>
      </c>
      <c r="AB17" s="133">
        <v>4.1</v>
      </c>
      <c r="AC17" s="133">
        <v>46</v>
      </c>
      <c r="AD17" s="133">
        <v>0.3</v>
      </c>
      <c r="AE17" s="133">
        <v>2</v>
      </c>
      <c r="AF17" s="133">
        <v>2</v>
      </c>
      <c r="AG17" s="133">
        <v>11</v>
      </c>
      <c r="AH17" s="133">
        <v>38.04</v>
      </c>
      <c r="AI17" s="133">
        <v>425</v>
      </c>
      <c r="AJ17" s="133">
        <v>16</v>
      </c>
      <c r="AK17" s="133">
        <v>149</v>
      </c>
      <c r="AL17" s="133">
        <v>0</v>
      </c>
      <c r="AM17" s="133">
        <v>0</v>
      </c>
      <c r="AN17" s="133">
        <v>0.2</v>
      </c>
      <c r="AO17" s="133">
        <v>2</v>
      </c>
      <c r="AP17" s="106">
        <v>48.43</v>
      </c>
      <c r="AQ17" s="106">
        <v>591</v>
      </c>
    </row>
    <row r="18" spans="1:43" s="49" customFormat="1" ht="33.75" customHeight="1">
      <c r="A18" s="192" t="s">
        <v>160</v>
      </c>
      <c r="B18" s="133">
        <f t="shared" si="0"/>
        <v>444.21000000000004</v>
      </c>
      <c r="C18" s="133">
        <f t="shared" si="1"/>
        <v>3422.136</v>
      </c>
      <c r="D18" s="133">
        <v>6</v>
      </c>
      <c r="E18" s="133">
        <v>166</v>
      </c>
      <c r="F18" s="133">
        <v>2.05</v>
      </c>
      <c r="G18" s="133">
        <v>81</v>
      </c>
      <c r="H18" s="133">
        <v>46.67</v>
      </c>
      <c r="I18" s="133">
        <v>521</v>
      </c>
      <c r="J18" s="133">
        <v>2</v>
      </c>
      <c r="K18" s="133">
        <v>17</v>
      </c>
      <c r="L18" s="133">
        <v>0</v>
      </c>
      <c r="M18" s="133">
        <v>0</v>
      </c>
      <c r="N18" s="133">
        <v>0</v>
      </c>
      <c r="O18" s="133">
        <v>0</v>
      </c>
      <c r="P18" s="133">
        <v>0</v>
      </c>
      <c r="Q18" s="133">
        <v>0</v>
      </c>
      <c r="R18" s="133">
        <v>0</v>
      </c>
      <c r="S18" s="133">
        <v>0</v>
      </c>
      <c r="T18" s="133">
        <v>0</v>
      </c>
      <c r="U18" s="133">
        <v>0</v>
      </c>
      <c r="V18" s="133">
        <v>0</v>
      </c>
      <c r="W18" s="133">
        <v>0</v>
      </c>
      <c r="X18" s="133">
        <v>0</v>
      </c>
      <c r="Y18" s="133">
        <v>0</v>
      </c>
      <c r="Z18" s="194">
        <v>8.3</v>
      </c>
      <c r="AA18" s="195">
        <v>123.136</v>
      </c>
      <c r="AB18" s="133">
        <v>0</v>
      </c>
      <c r="AC18" s="133">
        <v>0</v>
      </c>
      <c r="AD18" s="133">
        <v>0</v>
      </c>
      <c r="AE18" s="133">
        <v>0</v>
      </c>
      <c r="AF18" s="133">
        <v>0</v>
      </c>
      <c r="AG18" s="133">
        <v>0</v>
      </c>
      <c r="AH18" s="133">
        <v>0</v>
      </c>
      <c r="AI18" s="133">
        <v>0</v>
      </c>
      <c r="AJ18" s="133">
        <v>0</v>
      </c>
      <c r="AK18" s="133">
        <v>0</v>
      </c>
      <c r="AL18" s="133">
        <v>0</v>
      </c>
      <c r="AM18" s="133">
        <v>0</v>
      </c>
      <c r="AN18" s="133">
        <v>0</v>
      </c>
      <c r="AO18" s="133">
        <v>0</v>
      </c>
      <c r="AP18" s="196">
        <v>379.19</v>
      </c>
      <c r="AQ18" s="196">
        <v>2514</v>
      </c>
    </row>
    <row r="19" spans="1:43" s="49" customFormat="1" ht="33.75" customHeight="1">
      <c r="A19" s="192" t="s">
        <v>161</v>
      </c>
      <c r="B19" s="133">
        <f t="shared" si="0"/>
        <v>446.90999999999997</v>
      </c>
      <c r="C19" s="133">
        <f t="shared" si="1"/>
        <v>3352.603</v>
      </c>
      <c r="D19" s="133">
        <v>6.2</v>
      </c>
      <c r="E19" s="133">
        <v>172</v>
      </c>
      <c r="F19" s="133">
        <v>3.45</v>
      </c>
      <c r="G19" s="133">
        <v>137</v>
      </c>
      <c r="H19" s="133">
        <v>27.84</v>
      </c>
      <c r="I19" s="133">
        <v>299</v>
      </c>
      <c r="J19" s="133">
        <v>0.8</v>
      </c>
      <c r="K19" s="133">
        <v>7</v>
      </c>
      <c r="L19" s="133">
        <v>0</v>
      </c>
      <c r="M19" s="133">
        <v>0</v>
      </c>
      <c r="N19" s="133">
        <v>0</v>
      </c>
      <c r="O19" s="133">
        <v>0</v>
      </c>
      <c r="P19" s="195">
        <v>27.84</v>
      </c>
      <c r="Q19" s="195">
        <v>298.523</v>
      </c>
      <c r="R19" s="174">
        <v>9.6</v>
      </c>
      <c r="S19" s="174">
        <v>100.8</v>
      </c>
      <c r="T19" s="133">
        <v>0</v>
      </c>
      <c r="U19" s="133">
        <v>0</v>
      </c>
      <c r="V19" s="133">
        <v>0</v>
      </c>
      <c r="W19" s="133">
        <v>0</v>
      </c>
      <c r="X19" s="133">
        <v>0</v>
      </c>
      <c r="Y19" s="133">
        <v>0</v>
      </c>
      <c r="Z19" s="194">
        <v>7.84</v>
      </c>
      <c r="AA19" s="195">
        <v>101.28</v>
      </c>
      <c r="AB19" s="133">
        <v>0</v>
      </c>
      <c r="AC19" s="133">
        <v>0</v>
      </c>
      <c r="AD19" s="133">
        <v>0</v>
      </c>
      <c r="AE19" s="133">
        <v>0</v>
      </c>
      <c r="AF19" s="133">
        <v>0</v>
      </c>
      <c r="AG19" s="133">
        <v>0</v>
      </c>
      <c r="AH19" s="133">
        <v>0</v>
      </c>
      <c r="AI19" s="133">
        <v>0</v>
      </c>
      <c r="AJ19" s="133">
        <v>0</v>
      </c>
      <c r="AK19" s="133">
        <v>0</v>
      </c>
      <c r="AL19" s="133">
        <v>0</v>
      </c>
      <c r="AM19" s="133">
        <v>0</v>
      </c>
      <c r="AN19" s="133">
        <v>0</v>
      </c>
      <c r="AO19" s="133">
        <v>0</v>
      </c>
      <c r="AP19" s="196">
        <v>363.34</v>
      </c>
      <c r="AQ19" s="196">
        <v>2237</v>
      </c>
    </row>
    <row r="20" spans="1:43" s="49" customFormat="1" ht="33.75" customHeight="1">
      <c r="A20" s="192" t="s">
        <v>162</v>
      </c>
      <c r="B20" s="133">
        <f t="shared" si="0"/>
        <v>442.77</v>
      </c>
      <c r="C20" s="133">
        <f t="shared" si="1"/>
        <v>1222.2430000000002</v>
      </c>
      <c r="D20" s="133">
        <v>6.2</v>
      </c>
      <c r="E20" s="133">
        <v>172</v>
      </c>
      <c r="F20" s="133">
        <v>2.95</v>
      </c>
      <c r="G20" s="133">
        <v>117</v>
      </c>
      <c r="H20" s="133">
        <v>44.79</v>
      </c>
      <c r="I20" s="133">
        <v>504</v>
      </c>
      <c r="J20" s="133">
        <v>0.8</v>
      </c>
      <c r="K20" s="133">
        <v>7</v>
      </c>
      <c r="L20" s="133">
        <v>0</v>
      </c>
      <c r="M20" s="133">
        <v>0</v>
      </c>
      <c r="N20" s="133">
        <v>0</v>
      </c>
      <c r="O20" s="133">
        <v>0</v>
      </c>
      <c r="P20" s="195">
        <v>24.7</v>
      </c>
      <c r="Q20" s="195">
        <v>217.86</v>
      </c>
      <c r="R20" s="174">
        <v>9.6</v>
      </c>
      <c r="S20" s="174">
        <v>101</v>
      </c>
      <c r="T20" s="133">
        <v>0</v>
      </c>
      <c r="U20" s="133">
        <v>0</v>
      </c>
      <c r="V20" s="133">
        <v>0</v>
      </c>
      <c r="W20" s="133">
        <v>0</v>
      </c>
      <c r="X20" s="133">
        <v>0</v>
      </c>
      <c r="Y20" s="133">
        <v>0</v>
      </c>
      <c r="Z20" s="194">
        <v>7.84</v>
      </c>
      <c r="AA20" s="195">
        <v>101.28</v>
      </c>
      <c r="AB20" s="133">
        <v>0</v>
      </c>
      <c r="AC20" s="133">
        <v>0</v>
      </c>
      <c r="AD20" s="133">
        <v>0</v>
      </c>
      <c r="AE20" s="133">
        <v>0</v>
      </c>
      <c r="AF20" s="133">
        <v>0</v>
      </c>
      <c r="AG20" s="133">
        <v>0</v>
      </c>
      <c r="AH20" s="133">
        <v>0</v>
      </c>
      <c r="AI20" s="133">
        <v>0</v>
      </c>
      <c r="AJ20" s="133">
        <v>0</v>
      </c>
      <c r="AK20" s="133">
        <v>0</v>
      </c>
      <c r="AL20" s="133">
        <v>0</v>
      </c>
      <c r="AM20" s="133">
        <v>0</v>
      </c>
      <c r="AN20" s="133">
        <v>0</v>
      </c>
      <c r="AO20" s="133">
        <v>0</v>
      </c>
      <c r="AP20" s="196">
        <v>345.89</v>
      </c>
      <c r="AQ20" s="197">
        <v>2.103</v>
      </c>
    </row>
    <row r="21" spans="1:43" s="49" customFormat="1" ht="33.75" customHeight="1">
      <c r="A21" s="192" t="s">
        <v>163</v>
      </c>
      <c r="B21" s="133">
        <f t="shared" si="0"/>
        <v>569.59</v>
      </c>
      <c r="C21" s="133">
        <f t="shared" si="1"/>
        <v>2144.648</v>
      </c>
      <c r="D21" s="133">
        <v>6.2</v>
      </c>
      <c r="E21" s="133">
        <v>172</v>
      </c>
      <c r="F21" s="133">
        <v>2.95</v>
      </c>
      <c r="G21" s="133">
        <v>96</v>
      </c>
      <c r="H21" s="133">
        <v>229.43</v>
      </c>
      <c r="I21" s="133">
        <v>1.125</v>
      </c>
      <c r="J21" s="133">
        <v>0</v>
      </c>
      <c r="K21" s="133">
        <v>0</v>
      </c>
      <c r="L21" s="133">
        <v>31.04</v>
      </c>
      <c r="M21" s="133">
        <v>310</v>
      </c>
      <c r="N21" s="133">
        <v>189.09</v>
      </c>
      <c r="O21" s="133">
        <v>518</v>
      </c>
      <c r="P21" s="198">
        <v>24.7</v>
      </c>
      <c r="Q21" s="198">
        <v>182</v>
      </c>
      <c r="R21" s="133">
        <v>9.6</v>
      </c>
      <c r="S21" s="133">
        <v>86</v>
      </c>
      <c r="T21" s="133">
        <v>42.44</v>
      </c>
      <c r="U21" s="133">
        <v>416</v>
      </c>
      <c r="V21" s="133">
        <v>0</v>
      </c>
      <c r="W21" s="133">
        <v>0</v>
      </c>
      <c r="X21" s="133">
        <v>0.3</v>
      </c>
      <c r="Y21" s="133">
        <v>5</v>
      </c>
      <c r="Z21" s="199">
        <v>6</v>
      </c>
      <c r="AA21" s="198">
        <v>60</v>
      </c>
      <c r="AB21" s="133">
        <v>0</v>
      </c>
      <c r="AC21" s="133">
        <v>0</v>
      </c>
      <c r="AD21" s="133">
        <v>0</v>
      </c>
      <c r="AE21" s="133">
        <v>0</v>
      </c>
      <c r="AF21" s="133">
        <v>0</v>
      </c>
      <c r="AG21" s="133">
        <v>0</v>
      </c>
      <c r="AH21" s="133">
        <v>0</v>
      </c>
      <c r="AI21" s="133">
        <v>0</v>
      </c>
      <c r="AJ21" s="133">
        <v>0</v>
      </c>
      <c r="AK21" s="133">
        <v>0</v>
      </c>
      <c r="AL21" s="133">
        <v>0</v>
      </c>
      <c r="AM21" s="133">
        <v>0</v>
      </c>
      <c r="AN21" s="133">
        <v>0</v>
      </c>
      <c r="AO21" s="133">
        <v>0</v>
      </c>
      <c r="AP21" s="196">
        <v>27.84</v>
      </c>
      <c r="AQ21" s="196">
        <v>298.523</v>
      </c>
    </row>
    <row r="22" spans="1:43" s="49" customFormat="1" ht="33.75" customHeight="1">
      <c r="A22" s="192" t="s">
        <v>164</v>
      </c>
      <c r="B22" s="133">
        <f t="shared" si="0"/>
        <v>397.54999999999995</v>
      </c>
      <c r="C22" s="133">
        <f t="shared" si="1"/>
        <v>2674.028</v>
      </c>
      <c r="D22" s="133">
        <v>6.2</v>
      </c>
      <c r="E22" s="133">
        <v>134</v>
      </c>
      <c r="F22" s="133">
        <v>2.95</v>
      </c>
      <c r="G22" s="133">
        <v>96</v>
      </c>
      <c r="H22" s="133">
        <v>46.03</v>
      </c>
      <c r="I22" s="133">
        <v>498</v>
      </c>
      <c r="J22" s="133">
        <v>0</v>
      </c>
      <c r="K22" s="133">
        <v>0</v>
      </c>
      <c r="L22" s="133">
        <v>31.04</v>
      </c>
      <c r="M22" s="133">
        <v>310</v>
      </c>
      <c r="N22" s="133">
        <v>186.49</v>
      </c>
      <c r="O22" s="133">
        <v>511</v>
      </c>
      <c r="P22" s="198">
        <v>23.7</v>
      </c>
      <c r="Q22" s="198">
        <v>132</v>
      </c>
      <c r="R22" s="133">
        <v>9.2</v>
      </c>
      <c r="S22" s="133">
        <v>88</v>
      </c>
      <c r="T22" s="133">
        <v>42.44</v>
      </c>
      <c r="U22" s="133">
        <v>416</v>
      </c>
      <c r="V22" s="133">
        <v>0</v>
      </c>
      <c r="W22" s="133">
        <v>0</v>
      </c>
      <c r="X22" s="133">
        <v>0.3</v>
      </c>
      <c r="Y22" s="133">
        <v>5</v>
      </c>
      <c r="Z22" s="199">
        <v>23.52</v>
      </c>
      <c r="AA22" s="198">
        <v>200.028</v>
      </c>
      <c r="AB22" s="133">
        <v>0</v>
      </c>
      <c r="AC22" s="133">
        <v>0</v>
      </c>
      <c r="AD22" s="133">
        <v>0</v>
      </c>
      <c r="AE22" s="133">
        <v>0</v>
      </c>
      <c r="AF22" s="133">
        <v>0</v>
      </c>
      <c r="AG22" s="133">
        <v>0</v>
      </c>
      <c r="AH22" s="133">
        <v>0</v>
      </c>
      <c r="AI22" s="133">
        <v>0</v>
      </c>
      <c r="AJ22" s="133">
        <v>0</v>
      </c>
      <c r="AK22" s="133">
        <v>0</v>
      </c>
      <c r="AL22" s="133">
        <v>0</v>
      </c>
      <c r="AM22" s="133">
        <v>0</v>
      </c>
      <c r="AN22" s="133">
        <v>0</v>
      </c>
      <c r="AO22" s="133">
        <v>0</v>
      </c>
      <c r="AP22" s="106">
        <v>25.68</v>
      </c>
      <c r="AQ22" s="106">
        <v>284</v>
      </c>
    </row>
    <row r="23" spans="1:43" s="49" customFormat="1" ht="33.75" customHeight="1">
      <c r="A23" s="192" t="s">
        <v>165</v>
      </c>
      <c r="B23" s="133">
        <f t="shared" si="0"/>
        <v>544.74</v>
      </c>
      <c r="C23" s="133">
        <f t="shared" si="1"/>
        <v>1569.825</v>
      </c>
      <c r="D23" s="133">
        <v>6.2</v>
      </c>
      <c r="E23" s="133">
        <v>172</v>
      </c>
      <c r="F23" s="133">
        <v>2.95</v>
      </c>
      <c r="G23" s="133">
        <v>1.7</v>
      </c>
      <c r="H23" s="133">
        <v>229.43</v>
      </c>
      <c r="I23" s="133">
        <v>1.125</v>
      </c>
      <c r="J23" s="133">
        <v>0</v>
      </c>
      <c r="K23" s="133">
        <v>0</v>
      </c>
      <c r="L23" s="133">
        <v>29.83</v>
      </c>
      <c r="M23" s="133">
        <v>308</v>
      </c>
      <c r="N23" s="133">
        <v>186.99</v>
      </c>
      <c r="O23" s="133">
        <v>203</v>
      </c>
      <c r="P23" s="198">
        <v>23.7</v>
      </c>
      <c r="Q23" s="198">
        <v>132</v>
      </c>
      <c r="R23" s="200">
        <v>7.4</v>
      </c>
      <c r="S23" s="200">
        <v>71</v>
      </c>
      <c r="T23" s="200">
        <v>42.44</v>
      </c>
      <c r="U23" s="200">
        <v>555</v>
      </c>
      <c r="V23" s="133">
        <v>0</v>
      </c>
      <c r="W23" s="133">
        <v>0</v>
      </c>
      <c r="X23" s="200">
        <v>0.3</v>
      </c>
      <c r="Y23" s="200">
        <v>6</v>
      </c>
      <c r="Z23" s="199">
        <v>0</v>
      </c>
      <c r="AA23" s="198">
        <v>0</v>
      </c>
      <c r="AB23" s="133">
        <v>0</v>
      </c>
      <c r="AC23" s="133">
        <v>0</v>
      </c>
      <c r="AD23" s="133">
        <v>0</v>
      </c>
      <c r="AE23" s="133">
        <v>0</v>
      </c>
      <c r="AF23" s="133">
        <v>0</v>
      </c>
      <c r="AG23" s="133">
        <v>0</v>
      </c>
      <c r="AH23" s="133">
        <v>0</v>
      </c>
      <c r="AI23" s="133">
        <v>0</v>
      </c>
      <c r="AJ23" s="133">
        <v>0</v>
      </c>
      <c r="AK23" s="133">
        <v>0</v>
      </c>
      <c r="AL23" s="133">
        <v>0</v>
      </c>
      <c r="AM23" s="133">
        <v>0</v>
      </c>
      <c r="AN23" s="133">
        <v>0</v>
      </c>
      <c r="AO23" s="133">
        <v>0</v>
      </c>
      <c r="AP23" s="106">
        <v>15.5</v>
      </c>
      <c r="AQ23" s="106">
        <v>120</v>
      </c>
    </row>
    <row r="24" spans="1:43" s="49" customFormat="1" ht="33.75" customHeight="1">
      <c r="A24" s="192" t="s">
        <v>166</v>
      </c>
      <c r="B24" s="133">
        <f t="shared" si="0"/>
        <v>537.75</v>
      </c>
      <c r="C24" s="133">
        <f t="shared" si="1"/>
        <v>1569.825</v>
      </c>
      <c r="D24" s="133">
        <v>6.2</v>
      </c>
      <c r="E24" s="133">
        <v>172</v>
      </c>
      <c r="F24" s="133">
        <v>2.95</v>
      </c>
      <c r="G24" s="133">
        <v>1.7</v>
      </c>
      <c r="H24" s="133">
        <v>229.43</v>
      </c>
      <c r="I24" s="133">
        <v>1.125</v>
      </c>
      <c r="J24" s="133">
        <v>0</v>
      </c>
      <c r="K24" s="133">
        <v>0</v>
      </c>
      <c r="L24" s="133">
        <v>29.83</v>
      </c>
      <c r="M24" s="133">
        <v>308</v>
      </c>
      <c r="N24" s="133">
        <v>180</v>
      </c>
      <c r="O24" s="133">
        <v>203</v>
      </c>
      <c r="P24" s="198">
        <v>23.7</v>
      </c>
      <c r="Q24" s="198">
        <v>132</v>
      </c>
      <c r="R24" s="200">
        <v>7.4</v>
      </c>
      <c r="S24" s="200">
        <v>71</v>
      </c>
      <c r="T24" s="200">
        <v>42.44</v>
      </c>
      <c r="U24" s="200">
        <v>555</v>
      </c>
      <c r="V24" s="133">
        <v>0</v>
      </c>
      <c r="W24" s="133">
        <v>0</v>
      </c>
      <c r="X24" s="200">
        <v>0.3</v>
      </c>
      <c r="Y24" s="200">
        <v>6</v>
      </c>
      <c r="Z24" s="199">
        <v>0</v>
      </c>
      <c r="AA24" s="198">
        <v>0</v>
      </c>
      <c r="AB24" s="133">
        <v>0</v>
      </c>
      <c r="AC24" s="133">
        <v>0</v>
      </c>
      <c r="AD24" s="133">
        <v>0</v>
      </c>
      <c r="AE24" s="133">
        <v>0</v>
      </c>
      <c r="AF24" s="133">
        <v>0</v>
      </c>
      <c r="AG24" s="133">
        <v>0</v>
      </c>
      <c r="AH24" s="133">
        <v>0</v>
      </c>
      <c r="AI24" s="133">
        <v>0</v>
      </c>
      <c r="AJ24" s="133">
        <v>0</v>
      </c>
      <c r="AK24" s="133">
        <v>0</v>
      </c>
      <c r="AL24" s="133">
        <v>0</v>
      </c>
      <c r="AM24" s="133">
        <v>0</v>
      </c>
      <c r="AN24" s="133">
        <v>0</v>
      </c>
      <c r="AO24" s="133">
        <v>0</v>
      </c>
      <c r="AP24" s="106">
        <v>15.5</v>
      </c>
      <c r="AQ24" s="106">
        <v>120</v>
      </c>
    </row>
  </sheetData>
  <sheetProtection selectLockedCells="1" selectUnlockedCells="1"/>
  <mergeCells count="33">
    <mergeCell ref="AH6:AI6"/>
    <mergeCell ref="AJ6:AK6"/>
    <mergeCell ref="AL6:AM6"/>
    <mergeCell ref="AN6:AO6"/>
    <mergeCell ref="AP6:AQ6"/>
    <mergeCell ref="V6:W6"/>
    <mergeCell ref="X6:Y6"/>
    <mergeCell ref="Z6:AA6"/>
    <mergeCell ref="AB6:AC6"/>
    <mergeCell ref="AD6:AE6"/>
    <mergeCell ref="AF6:AG6"/>
    <mergeCell ref="J6:K6"/>
    <mergeCell ref="L6:M6"/>
    <mergeCell ref="N6:O6"/>
    <mergeCell ref="P6:Q6"/>
    <mergeCell ref="R6:S6"/>
    <mergeCell ref="T6:U6"/>
    <mergeCell ref="A4:B4"/>
    <mergeCell ref="A5:B5"/>
    <mergeCell ref="B6:C6"/>
    <mergeCell ref="D6:E6"/>
    <mergeCell ref="F6:G6"/>
    <mergeCell ref="H6:I6"/>
    <mergeCell ref="A2:I2"/>
    <mergeCell ref="J2:Q2"/>
    <mergeCell ref="R2:Y2"/>
    <mergeCell ref="Z2:AG2"/>
    <mergeCell ref="AH2:AQ2"/>
    <mergeCell ref="A3:I3"/>
    <mergeCell ref="J3:P3"/>
    <mergeCell ref="R3:X3"/>
    <mergeCell ref="Z3:AF3"/>
    <mergeCell ref="AH3:AP3"/>
  </mergeCells>
  <printOptions/>
  <pageMargins left="0.7083333333333334" right="0.7083333333333334" top="0.5513888888888889" bottom="0.5513888888888889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H23"/>
  <sheetViews>
    <sheetView zoomScale="80" zoomScaleNormal="80" zoomScalePageLayoutView="0" workbookViewId="0" topLeftCell="A10">
      <selection activeCell="F24" sqref="F24"/>
    </sheetView>
  </sheetViews>
  <sheetFormatPr defaultColWidth="7.77734375" defaultRowHeight="15.75"/>
  <cols>
    <col min="1" max="1" width="9.5546875" style="201" customWidth="1"/>
    <col min="2" max="10" width="6.99609375" style="201" customWidth="1"/>
    <col min="11" max="22" width="6.21484375" style="201" customWidth="1"/>
    <col min="23" max="16384" width="7.77734375" style="201" customWidth="1"/>
  </cols>
  <sheetData>
    <row r="1" spans="1:22" s="203" customFormat="1" ht="14.25">
      <c r="A1" s="350" t="s">
        <v>199</v>
      </c>
      <c r="B1" s="350"/>
      <c r="U1" s="351" t="s">
        <v>200</v>
      </c>
      <c r="V1" s="351"/>
    </row>
    <row r="2" spans="1:22" s="204" customFormat="1" ht="29.25" customHeight="1">
      <c r="A2" s="293" t="s">
        <v>201</v>
      </c>
      <c r="B2" s="293"/>
      <c r="C2" s="293"/>
      <c r="D2" s="293"/>
      <c r="E2" s="293"/>
      <c r="F2" s="293"/>
      <c r="G2" s="293"/>
      <c r="H2" s="293"/>
      <c r="I2" s="293"/>
      <c r="J2" s="293"/>
      <c r="K2" s="352" t="s">
        <v>202</v>
      </c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</row>
    <row r="3" spans="1:22" s="206" customFormat="1" ht="16.5" customHeight="1">
      <c r="A3" s="202" t="s">
        <v>203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4"/>
      <c r="M3" s="354"/>
      <c r="N3" s="354"/>
      <c r="O3" s="354"/>
      <c r="P3" s="354"/>
      <c r="Q3" s="354"/>
      <c r="R3" s="354"/>
      <c r="S3" s="354"/>
      <c r="T3" s="354"/>
      <c r="U3" s="355" t="s">
        <v>204</v>
      </c>
      <c r="V3" s="355"/>
    </row>
    <row r="4" spans="1:23" s="209" customFormat="1" ht="31.5" customHeight="1">
      <c r="A4" s="207" t="s">
        <v>4</v>
      </c>
      <c r="B4" s="310" t="s">
        <v>205</v>
      </c>
      <c r="C4" s="310"/>
      <c r="D4" s="310"/>
      <c r="E4" s="310" t="s">
        <v>206</v>
      </c>
      <c r="F4" s="310"/>
      <c r="G4" s="310"/>
      <c r="H4" s="308" t="s">
        <v>207</v>
      </c>
      <c r="I4" s="308"/>
      <c r="J4" s="308"/>
      <c r="K4" s="344" t="s">
        <v>208</v>
      </c>
      <c r="L4" s="344"/>
      <c r="M4" s="344"/>
      <c r="N4" s="310" t="s">
        <v>209</v>
      </c>
      <c r="O4" s="310"/>
      <c r="P4" s="310"/>
      <c r="Q4" s="310" t="s">
        <v>210</v>
      </c>
      <c r="R4" s="310"/>
      <c r="S4" s="310"/>
      <c r="T4" s="308" t="s">
        <v>211</v>
      </c>
      <c r="U4" s="308"/>
      <c r="V4" s="308"/>
      <c r="W4" s="208"/>
    </row>
    <row r="5" spans="1:22" s="208" customFormat="1" ht="36.75" customHeight="1">
      <c r="A5" s="210" t="s">
        <v>8</v>
      </c>
      <c r="B5" s="211" t="s">
        <v>212</v>
      </c>
      <c r="C5" s="212" t="s">
        <v>213</v>
      </c>
      <c r="D5" s="213" t="s">
        <v>214</v>
      </c>
      <c r="E5" s="211" t="s">
        <v>212</v>
      </c>
      <c r="F5" s="211" t="s">
        <v>213</v>
      </c>
      <c r="G5" s="211" t="s">
        <v>215</v>
      </c>
      <c r="H5" s="211" t="s">
        <v>212</v>
      </c>
      <c r="I5" s="211" t="s">
        <v>216</v>
      </c>
      <c r="J5" s="214" t="s">
        <v>215</v>
      </c>
      <c r="K5" s="213" t="s">
        <v>212</v>
      </c>
      <c r="L5" s="211" t="s">
        <v>217</v>
      </c>
      <c r="M5" s="211" t="s">
        <v>218</v>
      </c>
      <c r="N5" s="211" t="s">
        <v>212</v>
      </c>
      <c r="O5" s="211" t="s">
        <v>217</v>
      </c>
      <c r="P5" s="211" t="s">
        <v>218</v>
      </c>
      <c r="Q5" s="211" t="s">
        <v>212</v>
      </c>
      <c r="R5" s="211" t="s">
        <v>217</v>
      </c>
      <c r="S5" s="211" t="s">
        <v>218</v>
      </c>
      <c r="T5" s="211" t="s">
        <v>212</v>
      </c>
      <c r="U5" s="211" t="s">
        <v>217</v>
      </c>
      <c r="V5" s="215" t="s">
        <v>218</v>
      </c>
    </row>
    <row r="6" spans="1:22" s="217" customFormat="1" ht="39.75" customHeight="1">
      <c r="A6" s="216" t="s">
        <v>219</v>
      </c>
      <c r="B6" s="137">
        <f aca="true" t="shared" si="0" ref="B6:B13">SUM(C6:D6)</f>
        <v>16</v>
      </c>
      <c r="C6" s="137">
        <f aca="true" t="shared" si="1" ref="C6:C12">SUM(F6,I6,L6,O6,R6,U6)</f>
        <v>8</v>
      </c>
      <c r="D6" s="137">
        <f aca="true" t="shared" si="2" ref="D6:D12">SUM(G6,J6,M6,P6,S6,V6)</f>
        <v>8</v>
      </c>
      <c r="E6" s="137">
        <f aca="true" t="shared" si="3" ref="E6:E12">SUM(F6:G6)</f>
        <v>0</v>
      </c>
      <c r="F6" s="137">
        <v>0</v>
      </c>
      <c r="G6" s="137">
        <v>0</v>
      </c>
      <c r="H6" s="137">
        <f aca="true" t="shared" si="4" ref="H6:H12">SUM(I6:J6)</f>
        <v>0</v>
      </c>
      <c r="I6" s="208">
        <v>0</v>
      </c>
      <c r="J6" s="208">
        <v>0</v>
      </c>
      <c r="K6" s="137">
        <v>0</v>
      </c>
      <c r="L6" s="208">
        <v>0</v>
      </c>
      <c r="M6" s="208">
        <v>0</v>
      </c>
      <c r="N6" s="137">
        <f aca="true" t="shared" si="5" ref="N6:N13">SUM(O6:P6)</f>
        <v>0</v>
      </c>
      <c r="O6" s="208">
        <v>0</v>
      </c>
      <c r="P6" s="208">
        <v>0</v>
      </c>
      <c r="Q6" s="137">
        <v>0</v>
      </c>
      <c r="R6" s="208">
        <v>0</v>
      </c>
      <c r="S6" s="208">
        <v>0</v>
      </c>
      <c r="T6" s="137">
        <f aca="true" t="shared" si="6" ref="T6:T13">SUM(U6:V6)</f>
        <v>16</v>
      </c>
      <c r="U6" s="137">
        <v>8</v>
      </c>
      <c r="V6" s="137">
        <v>8</v>
      </c>
    </row>
    <row r="7" spans="1:22" s="217" customFormat="1" ht="39.75" customHeight="1">
      <c r="A7" s="216" t="s">
        <v>220</v>
      </c>
      <c r="B7" s="137">
        <f t="shared" si="0"/>
        <v>0</v>
      </c>
      <c r="C7" s="137">
        <f t="shared" si="1"/>
        <v>0</v>
      </c>
      <c r="D7" s="137">
        <f t="shared" si="2"/>
        <v>0</v>
      </c>
      <c r="E7" s="137">
        <f t="shared" si="3"/>
        <v>0</v>
      </c>
      <c r="F7" s="137">
        <v>0</v>
      </c>
      <c r="G7" s="137">
        <v>0</v>
      </c>
      <c r="H7" s="137">
        <f t="shared" si="4"/>
        <v>0</v>
      </c>
      <c r="I7" s="208">
        <v>0</v>
      </c>
      <c r="J7" s="208">
        <v>0</v>
      </c>
      <c r="K7" s="137">
        <v>0</v>
      </c>
      <c r="L7" s="208">
        <v>0</v>
      </c>
      <c r="M7" s="208">
        <v>0</v>
      </c>
      <c r="N7" s="137">
        <f t="shared" si="5"/>
        <v>0</v>
      </c>
      <c r="O7" s="208">
        <v>0</v>
      </c>
      <c r="P7" s="208">
        <v>0</v>
      </c>
      <c r="Q7" s="137">
        <v>0</v>
      </c>
      <c r="R7" s="208">
        <v>0</v>
      </c>
      <c r="S7" s="208">
        <v>0</v>
      </c>
      <c r="T7" s="137">
        <f t="shared" si="6"/>
        <v>0</v>
      </c>
      <c r="U7" s="137">
        <v>0</v>
      </c>
      <c r="V7" s="137">
        <v>0</v>
      </c>
    </row>
    <row r="8" spans="1:22" s="217" customFormat="1" ht="39.75" customHeight="1">
      <c r="A8" s="216" t="s">
        <v>221</v>
      </c>
      <c r="B8" s="218">
        <f t="shared" si="0"/>
        <v>200</v>
      </c>
      <c r="C8" s="137">
        <f t="shared" si="1"/>
        <v>107</v>
      </c>
      <c r="D8" s="137">
        <f t="shared" si="2"/>
        <v>93</v>
      </c>
      <c r="E8" s="137">
        <f t="shared" si="3"/>
        <v>0</v>
      </c>
      <c r="F8" s="137">
        <v>0</v>
      </c>
      <c r="G8" s="137">
        <v>0</v>
      </c>
      <c r="H8" s="137">
        <f t="shared" si="4"/>
        <v>0</v>
      </c>
      <c r="I8" s="137">
        <v>0</v>
      </c>
      <c r="J8" s="137">
        <v>0</v>
      </c>
      <c r="K8" s="137">
        <f>SUM(L8:M8)</f>
        <v>180</v>
      </c>
      <c r="L8" s="137">
        <v>100</v>
      </c>
      <c r="M8" s="137">
        <v>80</v>
      </c>
      <c r="N8" s="137">
        <f t="shared" si="5"/>
        <v>0</v>
      </c>
      <c r="O8" s="137">
        <v>0</v>
      </c>
      <c r="P8" s="137">
        <v>0</v>
      </c>
      <c r="Q8" s="137">
        <f aca="true" t="shared" si="7" ref="Q8:Q13">SUM(R8:S8)</f>
        <v>0</v>
      </c>
      <c r="R8" s="137">
        <v>0</v>
      </c>
      <c r="S8" s="137">
        <v>0</v>
      </c>
      <c r="T8" s="137">
        <f t="shared" si="6"/>
        <v>20</v>
      </c>
      <c r="U8" s="137">
        <v>7</v>
      </c>
      <c r="V8" s="137">
        <v>13</v>
      </c>
    </row>
    <row r="9" spans="1:22" s="217" customFormat="1" ht="39.75" customHeight="1">
      <c r="A9" s="216" t="s">
        <v>222</v>
      </c>
      <c r="B9" s="218">
        <f t="shared" si="0"/>
        <v>143</v>
      </c>
      <c r="C9" s="137">
        <f t="shared" si="1"/>
        <v>68</v>
      </c>
      <c r="D9" s="137">
        <f t="shared" si="2"/>
        <v>75</v>
      </c>
      <c r="E9" s="137">
        <f t="shared" si="3"/>
        <v>0</v>
      </c>
      <c r="F9" s="137">
        <v>0</v>
      </c>
      <c r="G9" s="137">
        <v>0</v>
      </c>
      <c r="H9" s="137">
        <f t="shared" si="4"/>
        <v>0</v>
      </c>
      <c r="I9" s="137">
        <v>0</v>
      </c>
      <c r="J9" s="137">
        <v>0</v>
      </c>
      <c r="K9" s="137">
        <f>SUM(L9:M9)</f>
        <v>129</v>
      </c>
      <c r="L9" s="137">
        <v>60</v>
      </c>
      <c r="M9" s="137">
        <v>69</v>
      </c>
      <c r="N9" s="137">
        <f t="shared" si="5"/>
        <v>0</v>
      </c>
      <c r="O9" s="137">
        <v>0</v>
      </c>
      <c r="P9" s="137">
        <v>0</v>
      </c>
      <c r="Q9" s="137">
        <f t="shared" si="7"/>
        <v>0</v>
      </c>
      <c r="R9" s="137">
        <v>0</v>
      </c>
      <c r="S9" s="137">
        <v>0</v>
      </c>
      <c r="T9" s="137">
        <f t="shared" si="6"/>
        <v>14</v>
      </c>
      <c r="U9" s="137">
        <v>8</v>
      </c>
      <c r="V9" s="137">
        <v>6</v>
      </c>
    </row>
    <row r="10" spans="1:22" s="217" customFormat="1" ht="39.75" customHeight="1">
      <c r="A10" s="216" t="s">
        <v>223</v>
      </c>
      <c r="B10" s="218">
        <f t="shared" si="0"/>
        <v>64</v>
      </c>
      <c r="C10" s="137">
        <f t="shared" si="1"/>
        <v>0</v>
      </c>
      <c r="D10" s="137">
        <f t="shared" si="2"/>
        <v>64</v>
      </c>
      <c r="E10" s="137">
        <f t="shared" si="3"/>
        <v>0</v>
      </c>
      <c r="F10" s="137">
        <v>0</v>
      </c>
      <c r="G10" s="137">
        <v>0</v>
      </c>
      <c r="H10" s="137">
        <f t="shared" si="4"/>
        <v>0</v>
      </c>
      <c r="I10" s="137">
        <v>0</v>
      </c>
      <c r="J10" s="137">
        <v>0</v>
      </c>
      <c r="K10" s="137">
        <f>SUM(L10:M10)</f>
        <v>6</v>
      </c>
      <c r="L10" s="137">
        <v>0</v>
      </c>
      <c r="M10" s="137">
        <v>6</v>
      </c>
      <c r="N10" s="137">
        <f t="shared" si="5"/>
        <v>0</v>
      </c>
      <c r="O10" s="137">
        <v>0</v>
      </c>
      <c r="P10" s="137">
        <v>0</v>
      </c>
      <c r="Q10" s="137">
        <f t="shared" si="7"/>
        <v>0</v>
      </c>
      <c r="R10" s="137">
        <v>0</v>
      </c>
      <c r="S10" s="137">
        <v>0</v>
      </c>
      <c r="T10" s="137">
        <f t="shared" si="6"/>
        <v>58</v>
      </c>
      <c r="U10" s="137">
        <v>0</v>
      </c>
      <c r="V10" s="137">
        <v>58</v>
      </c>
    </row>
    <row r="11" spans="1:22" s="217" customFormat="1" ht="39.75" customHeight="1">
      <c r="A11" s="216" t="s">
        <v>224</v>
      </c>
      <c r="B11" s="218">
        <f t="shared" si="0"/>
        <v>74</v>
      </c>
      <c r="C11" s="137">
        <f t="shared" si="1"/>
        <v>13</v>
      </c>
      <c r="D11" s="137">
        <f t="shared" si="2"/>
        <v>61</v>
      </c>
      <c r="E11" s="137">
        <f t="shared" si="3"/>
        <v>0</v>
      </c>
      <c r="F11" s="137">
        <v>0</v>
      </c>
      <c r="G11" s="137">
        <v>0</v>
      </c>
      <c r="H11" s="137">
        <f t="shared" si="4"/>
        <v>0</v>
      </c>
      <c r="I11" s="137">
        <v>0</v>
      </c>
      <c r="J11" s="137">
        <v>0</v>
      </c>
      <c r="K11" s="137">
        <f>SUM(L11:M11)</f>
        <v>15</v>
      </c>
      <c r="L11" s="137">
        <v>8</v>
      </c>
      <c r="M11" s="137">
        <v>7</v>
      </c>
      <c r="N11" s="137">
        <f t="shared" si="5"/>
        <v>0</v>
      </c>
      <c r="O11" s="137">
        <v>0</v>
      </c>
      <c r="P11" s="137">
        <v>0</v>
      </c>
      <c r="Q11" s="137">
        <f t="shared" si="7"/>
        <v>0</v>
      </c>
      <c r="R11" s="137">
        <v>0</v>
      </c>
      <c r="S11" s="137">
        <v>0</v>
      </c>
      <c r="T11" s="137">
        <f t="shared" si="6"/>
        <v>59</v>
      </c>
      <c r="U11" s="137">
        <v>5</v>
      </c>
      <c r="V11" s="137">
        <v>54</v>
      </c>
    </row>
    <row r="12" spans="1:22" s="217" customFormat="1" ht="39.75" customHeight="1">
      <c r="A12" s="219" t="s">
        <v>225</v>
      </c>
      <c r="B12" s="218">
        <f t="shared" si="0"/>
        <v>55</v>
      </c>
      <c r="C12" s="137">
        <f t="shared" si="1"/>
        <v>8</v>
      </c>
      <c r="D12" s="137">
        <f t="shared" si="2"/>
        <v>47</v>
      </c>
      <c r="E12" s="137">
        <f t="shared" si="3"/>
        <v>0</v>
      </c>
      <c r="F12" s="137">
        <v>0</v>
      </c>
      <c r="G12" s="137">
        <v>0</v>
      </c>
      <c r="H12" s="137">
        <f t="shared" si="4"/>
        <v>0</v>
      </c>
      <c r="I12" s="137">
        <v>0</v>
      </c>
      <c r="J12" s="137">
        <v>0</v>
      </c>
      <c r="K12" s="137">
        <f>SUM(L12:M12)</f>
        <v>5</v>
      </c>
      <c r="L12" s="137">
        <v>4</v>
      </c>
      <c r="M12" s="137">
        <v>1</v>
      </c>
      <c r="N12" s="137">
        <f t="shared" si="5"/>
        <v>0</v>
      </c>
      <c r="O12" s="137">
        <v>0</v>
      </c>
      <c r="P12" s="137">
        <v>0</v>
      </c>
      <c r="Q12" s="137">
        <f t="shared" si="7"/>
        <v>0</v>
      </c>
      <c r="R12" s="137">
        <v>0</v>
      </c>
      <c r="S12" s="137">
        <v>0</v>
      </c>
      <c r="T12" s="137">
        <f t="shared" si="6"/>
        <v>50</v>
      </c>
      <c r="U12" s="137">
        <v>4</v>
      </c>
      <c r="V12" s="137">
        <v>46</v>
      </c>
    </row>
    <row r="13" spans="1:86" s="220" customFormat="1" ht="39.75" customHeight="1">
      <c r="A13" s="216" t="s">
        <v>226</v>
      </c>
      <c r="B13" s="218">
        <f t="shared" si="0"/>
        <v>25</v>
      </c>
      <c r="C13" s="137">
        <v>12</v>
      </c>
      <c r="D13" s="137">
        <v>13</v>
      </c>
      <c r="E13" s="137">
        <v>2</v>
      </c>
      <c r="F13" s="137">
        <v>2</v>
      </c>
      <c r="G13" s="137">
        <v>0</v>
      </c>
      <c r="H13" s="137">
        <v>1</v>
      </c>
      <c r="I13" s="137">
        <v>0</v>
      </c>
      <c r="J13" s="137">
        <v>1</v>
      </c>
      <c r="K13" s="137">
        <v>7</v>
      </c>
      <c r="L13" s="137">
        <v>6</v>
      </c>
      <c r="M13" s="137">
        <v>1</v>
      </c>
      <c r="N13" s="137">
        <f t="shared" si="5"/>
        <v>0</v>
      </c>
      <c r="O13" s="137">
        <v>0</v>
      </c>
      <c r="P13" s="137">
        <v>0</v>
      </c>
      <c r="Q13" s="137">
        <f t="shared" si="7"/>
        <v>0</v>
      </c>
      <c r="R13" s="137">
        <v>0</v>
      </c>
      <c r="S13" s="137">
        <v>0</v>
      </c>
      <c r="T13" s="137">
        <f t="shared" si="6"/>
        <v>15</v>
      </c>
      <c r="U13" s="137">
        <v>4</v>
      </c>
      <c r="V13" s="137">
        <v>11</v>
      </c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  <c r="BP13" s="217"/>
      <c r="BQ13" s="217"/>
      <c r="BR13" s="217"/>
      <c r="BS13" s="217"/>
      <c r="BT13" s="217"/>
      <c r="BU13" s="217"/>
      <c r="BV13" s="217"/>
      <c r="BW13" s="217"/>
      <c r="BX13" s="217"/>
      <c r="BY13" s="217"/>
      <c r="BZ13" s="217"/>
      <c r="CA13" s="217"/>
      <c r="CB13" s="217"/>
      <c r="CC13" s="217"/>
      <c r="CD13" s="217"/>
      <c r="CE13" s="217"/>
      <c r="CF13" s="217"/>
      <c r="CG13" s="217"/>
      <c r="CH13" s="217"/>
    </row>
    <row r="14" spans="1:86" s="222" customFormat="1" ht="39.75" customHeight="1">
      <c r="A14" s="216" t="s">
        <v>227</v>
      </c>
      <c r="B14" s="137">
        <v>34</v>
      </c>
      <c r="C14" s="137">
        <v>16</v>
      </c>
      <c r="D14" s="137">
        <v>18</v>
      </c>
      <c r="E14" s="137">
        <v>4</v>
      </c>
      <c r="F14" s="137">
        <v>4</v>
      </c>
      <c r="G14" s="137">
        <v>0</v>
      </c>
      <c r="H14" s="137">
        <v>1</v>
      </c>
      <c r="I14" s="137">
        <v>0</v>
      </c>
      <c r="J14" s="137">
        <v>1</v>
      </c>
      <c r="K14" s="137">
        <v>8</v>
      </c>
      <c r="L14" s="137">
        <v>6</v>
      </c>
      <c r="M14" s="137">
        <v>2</v>
      </c>
      <c r="N14" s="137">
        <v>0</v>
      </c>
      <c r="O14" s="137">
        <v>0</v>
      </c>
      <c r="P14" s="137">
        <v>0</v>
      </c>
      <c r="Q14" s="137">
        <v>0</v>
      </c>
      <c r="R14" s="137">
        <v>0</v>
      </c>
      <c r="S14" s="137">
        <v>0</v>
      </c>
      <c r="T14" s="137">
        <v>21</v>
      </c>
      <c r="U14" s="137">
        <v>6</v>
      </c>
      <c r="V14" s="137">
        <v>15</v>
      </c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21"/>
      <c r="BC14" s="221"/>
      <c r="BD14" s="221"/>
      <c r="BE14" s="221"/>
      <c r="BF14" s="221"/>
      <c r="BG14" s="221"/>
      <c r="BH14" s="221"/>
      <c r="BI14" s="221"/>
      <c r="BJ14" s="221"/>
      <c r="BK14" s="221"/>
      <c r="BL14" s="221"/>
      <c r="BM14" s="221"/>
      <c r="BN14" s="221"/>
      <c r="BO14" s="221"/>
      <c r="BP14" s="221"/>
      <c r="BQ14" s="221"/>
      <c r="BR14" s="221"/>
      <c r="BS14" s="221"/>
      <c r="BT14" s="221"/>
      <c r="BU14" s="221"/>
      <c r="BV14" s="221"/>
      <c r="BW14" s="221"/>
      <c r="BX14" s="221"/>
      <c r="BY14" s="221"/>
      <c r="BZ14" s="221"/>
      <c r="CA14" s="221"/>
      <c r="CB14" s="221"/>
      <c r="CC14" s="221"/>
      <c r="CD14" s="221"/>
      <c r="CE14" s="221"/>
      <c r="CF14" s="221"/>
      <c r="CG14" s="221"/>
      <c r="CH14" s="221"/>
    </row>
    <row r="15" spans="1:57" s="222" customFormat="1" ht="39.75" customHeight="1">
      <c r="A15" s="219" t="s">
        <v>228</v>
      </c>
      <c r="B15" s="223">
        <v>0</v>
      </c>
      <c r="C15" s="205">
        <v>0</v>
      </c>
      <c r="D15" s="205">
        <v>0</v>
      </c>
      <c r="E15" s="205">
        <v>0</v>
      </c>
      <c r="F15" s="205">
        <v>0</v>
      </c>
      <c r="G15" s="205">
        <v>0</v>
      </c>
      <c r="H15" s="205">
        <v>0</v>
      </c>
      <c r="I15" s="205">
        <v>0</v>
      </c>
      <c r="J15" s="205">
        <v>0</v>
      </c>
      <c r="K15" s="205">
        <v>0</v>
      </c>
      <c r="L15" s="205">
        <v>0</v>
      </c>
      <c r="M15" s="205">
        <v>0</v>
      </c>
      <c r="N15" s="205">
        <v>0</v>
      </c>
      <c r="O15" s="205">
        <v>0</v>
      </c>
      <c r="P15" s="205">
        <v>0</v>
      </c>
      <c r="Q15" s="205">
        <v>0</v>
      </c>
      <c r="R15" s="205">
        <v>0</v>
      </c>
      <c r="S15" s="205">
        <v>0</v>
      </c>
      <c r="T15" s="205">
        <v>0</v>
      </c>
      <c r="U15" s="205">
        <v>0</v>
      </c>
      <c r="V15" s="205">
        <v>0</v>
      </c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  <c r="AY15" s="221"/>
      <c r="AZ15" s="221"/>
      <c r="BA15" s="221"/>
      <c r="BB15" s="221"/>
      <c r="BC15" s="221"/>
      <c r="BD15" s="221"/>
      <c r="BE15" s="221"/>
    </row>
    <row r="16" spans="1:57" s="222" customFormat="1" ht="39.75" customHeight="1">
      <c r="A16" s="219" t="s">
        <v>229</v>
      </c>
      <c r="B16" s="223">
        <v>0</v>
      </c>
      <c r="C16" s="205">
        <v>0</v>
      </c>
      <c r="D16" s="205">
        <v>0</v>
      </c>
      <c r="E16" s="205">
        <v>0</v>
      </c>
      <c r="F16" s="205">
        <v>0</v>
      </c>
      <c r="G16" s="205">
        <v>0</v>
      </c>
      <c r="H16" s="205">
        <v>0</v>
      </c>
      <c r="I16" s="205">
        <v>0</v>
      </c>
      <c r="J16" s="205">
        <v>0</v>
      </c>
      <c r="K16" s="205">
        <v>0</v>
      </c>
      <c r="L16" s="205">
        <v>0</v>
      </c>
      <c r="M16" s="205">
        <v>0</v>
      </c>
      <c r="N16" s="205">
        <v>0</v>
      </c>
      <c r="O16" s="205">
        <v>0</v>
      </c>
      <c r="P16" s="205">
        <v>0</v>
      </c>
      <c r="Q16" s="205">
        <v>0</v>
      </c>
      <c r="R16" s="205">
        <v>0</v>
      </c>
      <c r="S16" s="205">
        <v>0</v>
      </c>
      <c r="T16" s="205">
        <v>0</v>
      </c>
      <c r="U16" s="205">
        <v>0</v>
      </c>
      <c r="V16" s="205">
        <v>0</v>
      </c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21"/>
      <c r="AV16" s="221"/>
      <c r="AW16" s="221"/>
      <c r="AX16" s="221"/>
      <c r="AY16" s="221"/>
      <c r="AZ16" s="221"/>
      <c r="BA16" s="221"/>
      <c r="BB16" s="221"/>
      <c r="BC16" s="221"/>
      <c r="BD16" s="221"/>
      <c r="BE16" s="221"/>
    </row>
    <row r="17" spans="1:57" s="204" customFormat="1" ht="39.75" customHeight="1">
      <c r="A17" s="216" t="s">
        <v>230</v>
      </c>
      <c r="B17" s="224">
        <v>4</v>
      </c>
      <c r="C17" s="224">
        <v>4</v>
      </c>
      <c r="D17" s="224">
        <v>0</v>
      </c>
      <c r="E17" s="224">
        <v>0</v>
      </c>
      <c r="F17" s="224">
        <v>0</v>
      </c>
      <c r="G17" s="225">
        <v>0</v>
      </c>
      <c r="H17" s="224">
        <v>0</v>
      </c>
      <c r="I17" s="224">
        <v>0</v>
      </c>
      <c r="J17" s="224">
        <v>0</v>
      </c>
      <c r="K17" s="224">
        <v>0</v>
      </c>
      <c r="L17" s="224">
        <v>0</v>
      </c>
      <c r="M17" s="224">
        <v>0</v>
      </c>
      <c r="N17" s="224">
        <v>0</v>
      </c>
      <c r="O17" s="224">
        <v>0</v>
      </c>
      <c r="P17" s="224">
        <v>0</v>
      </c>
      <c r="Q17" s="224">
        <v>0</v>
      </c>
      <c r="R17" s="224">
        <v>0</v>
      </c>
      <c r="S17" s="224">
        <v>0</v>
      </c>
      <c r="T17" s="224">
        <v>4</v>
      </c>
      <c r="U17" s="224">
        <v>4</v>
      </c>
      <c r="V17" s="224">
        <v>0</v>
      </c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  <c r="AI17" s="217"/>
      <c r="AJ17" s="217"/>
      <c r="AK17" s="217"/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7"/>
      <c r="AW17" s="217"/>
      <c r="AX17" s="217"/>
      <c r="AY17" s="217"/>
      <c r="AZ17" s="217"/>
      <c r="BA17" s="217"/>
      <c r="BB17" s="217"/>
      <c r="BC17" s="217"/>
      <c r="BD17" s="217"/>
      <c r="BE17" s="217"/>
    </row>
    <row r="18" spans="1:57" s="204" customFormat="1" ht="39.75" customHeight="1">
      <c r="A18" s="216" t="s">
        <v>231</v>
      </c>
      <c r="B18" s="224">
        <v>4</v>
      </c>
      <c r="C18" s="224">
        <v>4</v>
      </c>
      <c r="D18" s="224">
        <v>0</v>
      </c>
      <c r="E18" s="224">
        <v>0</v>
      </c>
      <c r="F18" s="224">
        <v>0</v>
      </c>
      <c r="G18" s="225">
        <v>0</v>
      </c>
      <c r="H18" s="224">
        <v>0</v>
      </c>
      <c r="I18" s="224">
        <v>0</v>
      </c>
      <c r="J18" s="224">
        <v>0</v>
      </c>
      <c r="K18" s="224">
        <v>0</v>
      </c>
      <c r="L18" s="224">
        <v>0</v>
      </c>
      <c r="M18" s="224">
        <v>0</v>
      </c>
      <c r="N18" s="224">
        <v>0</v>
      </c>
      <c r="O18" s="224">
        <v>0</v>
      </c>
      <c r="P18" s="224">
        <v>0</v>
      </c>
      <c r="Q18" s="224">
        <v>0</v>
      </c>
      <c r="R18" s="224">
        <v>0</v>
      </c>
      <c r="S18" s="224">
        <v>0</v>
      </c>
      <c r="T18" s="224">
        <v>4</v>
      </c>
      <c r="U18" s="224">
        <v>4</v>
      </c>
      <c r="V18" s="224">
        <v>0</v>
      </c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7"/>
      <c r="BD18" s="217"/>
      <c r="BE18" s="217"/>
    </row>
    <row r="19" spans="1:57" s="204" customFormat="1" ht="39.75" customHeight="1">
      <c r="A19" s="216" t="s">
        <v>232</v>
      </c>
      <c r="B19" s="224">
        <v>4</v>
      </c>
      <c r="C19" s="224">
        <v>4</v>
      </c>
      <c r="D19" s="224"/>
      <c r="E19" s="224"/>
      <c r="F19" s="224"/>
      <c r="G19" s="225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>
        <v>4</v>
      </c>
      <c r="U19" s="224">
        <v>4</v>
      </c>
      <c r="V19" s="224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AH19" s="217"/>
      <c r="AI19" s="217"/>
      <c r="AJ19" s="217"/>
      <c r="AK19" s="217"/>
      <c r="AL19" s="217"/>
      <c r="AM19" s="217"/>
      <c r="AN19" s="217"/>
      <c r="AO19" s="217"/>
      <c r="AP19" s="217"/>
      <c r="AQ19" s="217"/>
      <c r="AR19" s="217"/>
      <c r="AS19" s="217"/>
      <c r="AT19" s="217"/>
      <c r="AU19" s="217"/>
      <c r="AV19" s="217"/>
      <c r="AW19" s="217"/>
      <c r="AX19" s="217"/>
      <c r="AY19" s="217"/>
      <c r="AZ19" s="217"/>
      <c r="BA19" s="217"/>
      <c r="BB19" s="217"/>
      <c r="BC19" s="217"/>
      <c r="BD19" s="217"/>
      <c r="BE19" s="217"/>
    </row>
    <row r="20" spans="1:57" s="204" customFormat="1" ht="39.75" customHeight="1">
      <c r="A20" s="216" t="s">
        <v>233</v>
      </c>
      <c r="B20" s="224">
        <v>0</v>
      </c>
      <c r="C20" s="224">
        <v>0</v>
      </c>
      <c r="D20" s="224">
        <v>0</v>
      </c>
      <c r="E20" s="224">
        <v>0</v>
      </c>
      <c r="F20" s="224">
        <v>0</v>
      </c>
      <c r="G20" s="225">
        <v>0</v>
      </c>
      <c r="H20" s="224">
        <v>0</v>
      </c>
      <c r="I20" s="224">
        <v>0</v>
      </c>
      <c r="J20" s="224">
        <v>0</v>
      </c>
      <c r="K20" s="224">
        <v>0</v>
      </c>
      <c r="L20" s="224">
        <v>0</v>
      </c>
      <c r="M20" s="224">
        <v>0</v>
      </c>
      <c r="N20" s="224">
        <v>0</v>
      </c>
      <c r="O20" s="224">
        <v>0</v>
      </c>
      <c r="P20" s="224">
        <v>0</v>
      </c>
      <c r="Q20" s="224">
        <v>0</v>
      </c>
      <c r="R20" s="224">
        <v>0</v>
      </c>
      <c r="S20" s="224">
        <v>0</v>
      </c>
      <c r="T20" s="224">
        <v>0</v>
      </c>
      <c r="U20" s="224">
        <v>0</v>
      </c>
      <c r="V20" s="224">
        <v>0</v>
      </c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7"/>
      <c r="AY20" s="217"/>
      <c r="AZ20" s="217"/>
      <c r="BA20" s="217"/>
      <c r="BB20" s="217"/>
      <c r="BC20" s="217"/>
      <c r="BD20" s="217"/>
      <c r="BE20" s="217"/>
    </row>
    <row r="21" spans="1:57" s="204" customFormat="1" ht="39.75" customHeight="1">
      <c r="A21" s="216" t="s">
        <v>234</v>
      </c>
      <c r="B21" s="224">
        <v>7</v>
      </c>
      <c r="C21" s="224">
        <v>0</v>
      </c>
      <c r="D21" s="224">
        <v>7</v>
      </c>
      <c r="E21" s="224">
        <v>1</v>
      </c>
      <c r="F21" s="224">
        <v>0</v>
      </c>
      <c r="G21" s="225">
        <v>1</v>
      </c>
      <c r="H21" s="224">
        <v>0</v>
      </c>
      <c r="I21" s="224">
        <v>0</v>
      </c>
      <c r="J21" s="224">
        <v>0</v>
      </c>
      <c r="K21" s="224">
        <v>0</v>
      </c>
      <c r="L21" s="224">
        <v>0</v>
      </c>
      <c r="M21" s="224">
        <v>0</v>
      </c>
      <c r="N21" s="224">
        <v>0</v>
      </c>
      <c r="O21" s="224">
        <v>0</v>
      </c>
      <c r="P21" s="224">
        <v>0</v>
      </c>
      <c r="Q21" s="224">
        <v>0</v>
      </c>
      <c r="R21" s="224">
        <v>0</v>
      </c>
      <c r="S21" s="224">
        <v>0</v>
      </c>
      <c r="T21" s="224">
        <v>6</v>
      </c>
      <c r="U21" s="224">
        <v>0</v>
      </c>
      <c r="V21" s="224">
        <v>6</v>
      </c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  <c r="AY21" s="217"/>
      <c r="AZ21" s="217"/>
      <c r="BA21" s="217"/>
      <c r="BB21" s="217"/>
      <c r="BC21" s="217"/>
      <c r="BD21" s="217"/>
      <c r="BE21" s="217"/>
    </row>
    <row r="22" spans="1:57" s="204" customFormat="1" ht="38.25" customHeight="1">
      <c r="A22" s="226" t="s">
        <v>235</v>
      </c>
      <c r="B22" s="227">
        <v>1</v>
      </c>
      <c r="C22" s="227">
        <v>0</v>
      </c>
      <c r="D22" s="227">
        <v>1</v>
      </c>
      <c r="E22" s="227">
        <v>0</v>
      </c>
      <c r="F22" s="227">
        <v>0</v>
      </c>
      <c r="G22" s="228">
        <v>0</v>
      </c>
      <c r="H22" s="227">
        <v>0</v>
      </c>
      <c r="I22" s="227">
        <v>0</v>
      </c>
      <c r="J22" s="227">
        <v>0</v>
      </c>
      <c r="K22" s="227">
        <v>0</v>
      </c>
      <c r="L22" s="227">
        <v>0</v>
      </c>
      <c r="M22" s="227">
        <v>0</v>
      </c>
      <c r="N22" s="227">
        <v>0</v>
      </c>
      <c r="O22" s="227">
        <v>0</v>
      </c>
      <c r="P22" s="227">
        <v>0</v>
      </c>
      <c r="Q22" s="227">
        <v>0</v>
      </c>
      <c r="R22" s="227">
        <v>0</v>
      </c>
      <c r="S22" s="227">
        <v>0</v>
      </c>
      <c r="T22" s="227">
        <v>3</v>
      </c>
      <c r="U22" s="227">
        <v>0</v>
      </c>
      <c r="V22" s="227">
        <v>3</v>
      </c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  <c r="BE22" s="217"/>
    </row>
    <row r="23" spans="1:11" s="204" customFormat="1" ht="19.5" customHeight="1">
      <c r="A23" s="229" t="s">
        <v>236</v>
      </c>
      <c r="G23" s="230"/>
      <c r="K23" s="217"/>
    </row>
  </sheetData>
  <sheetProtection selectLockedCells="1" selectUnlockedCells="1"/>
  <mergeCells count="14">
    <mergeCell ref="T4:V4"/>
    <mergeCell ref="B4:D4"/>
    <mergeCell ref="E4:G4"/>
    <mergeCell ref="H4:J4"/>
    <mergeCell ref="K4:M4"/>
    <mergeCell ref="N4:P4"/>
    <mergeCell ref="Q4:S4"/>
    <mergeCell ref="A1:B1"/>
    <mergeCell ref="U1:V1"/>
    <mergeCell ref="A2:J2"/>
    <mergeCell ref="K2:V2"/>
    <mergeCell ref="B3:K3"/>
    <mergeCell ref="L3:T3"/>
    <mergeCell ref="U3:V3"/>
  </mergeCells>
  <printOptions horizontalCentered="1"/>
  <pageMargins left="0.39375" right="0.39375" top="0.7875" bottom="0.5902777777777778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24"/>
  <sheetViews>
    <sheetView zoomScalePageLayoutView="0" workbookViewId="0" topLeftCell="A1">
      <pane ySplit="7" topLeftCell="A20" activePane="bottomLeft" state="frozen"/>
      <selection pane="topLeft" activeCell="A1" sqref="A1"/>
      <selection pane="bottomLeft" activeCell="O28" sqref="O28"/>
    </sheetView>
  </sheetViews>
  <sheetFormatPr defaultColWidth="4.99609375" defaultRowHeight="19.5" customHeight="1"/>
  <cols>
    <col min="1" max="1" width="8.10546875" style="231" customWidth="1"/>
    <col min="2" max="4" width="4.77734375" style="231" customWidth="1"/>
    <col min="5" max="5" width="4.88671875" style="231" customWidth="1"/>
    <col min="6" max="10" width="4.77734375" style="231" customWidth="1"/>
    <col min="11" max="11" width="4.77734375" style="232" customWidth="1"/>
    <col min="12" max="14" width="4.77734375" style="231" customWidth="1"/>
    <col min="15" max="16384" width="4.99609375" style="231" customWidth="1"/>
  </cols>
  <sheetData>
    <row r="1" spans="1:2" ht="16.5" customHeight="1">
      <c r="A1" s="299" t="s">
        <v>237</v>
      </c>
      <c r="B1" s="299"/>
    </row>
    <row r="2" spans="1:27" s="233" customFormat="1" ht="25.5" customHeight="1">
      <c r="A2" s="356" t="s">
        <v>238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AA2" s="234"/>
    </row>
    <row r="3" spans="1:15" s="235" customFormat="1" ht="25.5" customHeight="1">
      <c r="A3" s="357" t="s">
        <v>239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</row>
    <row r="4" spans="1:15" s="233" customFormat="1" ht="15" customHeight="1">
      <c r="A4" s="236"/>
      <c r="M4" s="300" t="s">
        <v>240</v>
      </c>
      <c r="N4" s="300"/>
      <c r="O4" s="300"/>
    </row>
    <row r="5" spans="1:15" s="233" customFormat="1" ht="15" customHeight="1">
      <c r="A5" s="236"/>
      <c r="B5" s="236"/>
      <c r="I5" s="236"/>
      <c r="K5" s="236"/>
      <c r="M5" s="300" t="s">
        <v>241</v>
      </c>
      <c r="N5" s="300"/>
      <c r="O5" s="300"/>
    </row>
    <row r="6" spans="1:15" s="239" customFormat="1" ht="30" customHeight="1">
      <c r="A6" s="237" t="s">
        <v>4</v>
      </c>
      <c r="B6" s="358" t="s">
        <v>242</v>
      </c>
      <c r="C6" s="358"/>
      <c r="D6" s="358"/>
      <c r="E6" s="358"/>
      <c r="F6" s="358"/>
      <c r="G6" s="358"/>
      <c r="H6" s="358"/>
      <c r="I6" s="359" t="s">
        <v>243</v>
      </c>
      <c r="J6" s="359"/>
      <c r="K6" s="359"/>
      <c r="L6" s="359"/>
      <c r="M6" s="359"/>
      <c r="N6" s="359"/>
      <c r="O6" s="359"/>
    </row>
    <row r="7" spans="1:15" s="239" customFormat="1" ht="77.25" customHeight="1">
      <c r="A7" s="240" t="s">
        <v>8</v>
      </c>
      <c r="B7" s="241" t="s">
        <v>212</v>
      </c>
      <c r="C7" s="241" t="s">
        <v>244</v>
      </c>
      <c r="D7" s="241" t="s">
        <v>245</v>
      </c>
      <c r="E7" s="241" t="s">
        <v>246</v>
      </c>
      <c r="F7" s="241" t="s">
        <v>247</v>
      </c>
      <c r="G7" s="241" t="s">
        <v>248</v>
      </c>
      <c r="H7" s="241" t="s">
        <v>249</v>
      </c>
      <c r="I7" s="241" t="s">
        <v>212</v>
      </c>
      <c r="J7" s="241" t="s">
        <v>244</v>
      </c>
      <c r="K7" s="241" t="s">
        <v>245</v>
      </c>
      <c r="L7" s="241" t="s">
        <v>246</v>
      </c>
      <c r="M7" s="241" t="s">
        <v>247</v>
      </c>
      <c r="N7" s="241" t="s">
        <v>250</v>
      </c>
      <c r="O7" s="238" t="s">
        <v>251</v>
      </c>
    </row>
    <row r="8" spans="1:23" s="232" customFormat="1" ht="36.75" customHeight="1">
      <c r="A8" s="192" t="s">
        <v>219</v>
      </c>
      <c r="B8" s="137">
        <f aca="true" t="shared" si="0" ref="B8:B14">SUM(C8:H8)</f>
        <v>23</v>
      </c>
      <c r="C8" s="137">
        <v>0</v>
      </c>
      <c r="D8" s="137">
        <v>0</v>
      </c>
      <c r="E8" s="137">
        <v>18</v>
      </c>
      <c r="F8" s="137">
        <v>0</v>
      </c>
      <c r="G8" s="137">
        <v>0</v>
      </c>
      <c r="H8" s="137">
        <v>5</v>
      </c>
      <c r="I8" s="137">
        <f aca="true" t="shared" si="1" ref="I8:I14">SUM(J8:O8)</f>
        <v>89</v>
      </c>
      <c r="J8" s="137">
        <v>0</v>
      </c>
      <c r="K8" s="137">
        <v>0</v>
      </c>
      <c r="L8" s="137">
        <v>70</v>
      </c>
      <c r="M8" s="137">
        <v>0</v>
      </c>
      <c r="N8" s="137">
        <v>0</v>
      </c>
      <c r="O8" s="137">
        <v>19</v>
      </c>
      <c r="P8" s="231"/>
      <c r="Q8" s="231"/>
      <c r="R8" s="231"/>
      <c r="S8" s="231"/>
      <c r="T8" s="231"/>
      <c r="U8" s="231"/>
      <c r="V8" s="231"/>
      <c r="W8" s="231"/>
    </row>
    <row r="9" spans="1:23" s="232" customFormat="1" ht="36.75" customHeight="1">
      <c r="A9" s="192" t="s">
        <v>220</v>
      </c>
      <c r="B9" s="137">
        <f t="shared" si="0"/>
        <v>25</v>
      </c>
      <c r="C9" s="137">
        <v>0</v>
      </c>
      <c r="D9" s="137">
        <v>0</v>
      </c>
      <c r="E9" s="137">
        <v>20</v>
      </c>
      <c r="F9" s="137">
        <v>0</v>
      </c>
      <c r="G9" s="137">
        <v>0</v>
      </c>
      <c r="H9" s="137">
        <v>5</v>
      </c>
      <c r="I9" s="137">
        <f t="shared" si="1"/>
        <v>109</v>
      </c>
      <c r="J9" s="137">
        <v>0</v>
      </c>
      <c r="K9" s="137">
        <v>0</v>
      </c>
      <c r="L9" s="137">
        <v>90</v>
      </c>
      <c r="M9" s="137">
        <v>0</v>
      </c>
      <c r="N9" s="137">
        <v>0</v>
      </c>
      <c r="O9" s="137">
        <v>19</v>
      </c>
      <c r="P9" s="231"/>
      <c r="Q9" s="231"/>
      <c r="R9" s="231"/>
      <c r="S9" s="231"/>
      <c r="T9" s="231"/>
      <c r="U9" s="231"/>
      <c r="V9" s="231"/>
      <c r="W9" s="231"/>
    </row>
    <row r="10" spans="1:23" s="232" customFormat="1" ht="36.75" customHeight="1">
      <c r="A10" s="192" t="s">
        <v>221</v>
      </c>
      <c r="B10" s="137">
        <f t="shared" si="0"/>
        <v>66</v>
      </c>
      <c r="C10" s="137">
        <v>0</v>
      </c>
      <c r="D10" s="137">
        <v>0</v>
      </c>
      <c r="E10" s="137">
        <v>50</v>
      </c>
      <c r="F10" s="137">
        <v>0</v>
      </c>
      <c r="G10" s="137">
        <v>0</v>
      </c>
      <c r="H10" s="137">
        <v>16</v>
      </c>
      <c r="I10" s="137">
        <f t="shared" si="1"/>
        <v>220</v>
      </c>
      <c r="J10" s="137">
        <v>0</v>
      </c>
      <c r="K10" s="137">
        <v>0</v>
      </c>
      <c r="L10" s="137">
        <v>200</v>
      </c>
      <c r="M10" s="137">
        <v>0</v>
      </c>
      <c r="N10" s="137">
        <v>0</v>
      </c>
      <c r="O10" s="137">
        <v>20</v>
      </c>
      <c r="P10" s="231"/>
      <c r="Q10" s="231"/>
      <c r="R10" s="231"/>
      <c r="S10" s="231"/>
      <c r="T10" s="231"/>
      <c r="U10" s="231"/>
      <c r="V10" s="231"/>
      <c r="W10" s="231"/>
    </row>
    <row r="11" spans="1:23" s="232" customFormat="1" ht="36.75" customHeight="1">
      <c r="A11" s="192" t="s">
        <v>222</v>
      </c>
      <c r="B11" s="218">
        <f t="shared" si="0"/>
        <v>57</v>
      </c>
      <c r="C11" s="137"/>
      <c r="D11" s="137">
        <v>0</v>
      </c>
      <c r="E11" s="137">
        <v>50</v>
      </c>
      <c r="F11" s="137">
        <v>0</v>
      </c>
      <c r="G11" s="137">
        <v>0</v>
      </c>
      <c r="H11" s="137">
        <v>7</v>
      </c>
      <c r="I11" s="137">
        <f t="shared" si="1"/>
        <v>221</v>
      </c>
      <c r="J11" s="137">
        <v>0</v>
      </c>
      <c r="K11" s="137">
        <v>0</v>
      </c>
      <c r="L11" s="137">
        <v>200</v>
      </c>
      <c r="M11" s="137">
        <v>0</v>
      </c>
      <c r="N11" s="137">
        <v>0</v>
      </c>
      <c r="O11" s="137">
        <v>21</v>
      </c>
      <c r="P11" s="231"/>
      <c r="Q11" s="231"/>
      <c r="R11" s="231"/>
      <c r="S11" s="231"/>
      <c r="T11" s="231"/>
      <c r="U11" s="231"/>
      <c r="V11" s="231"/>
      <c r="W11" s="231"/>
    </row>
    <row r="12" spans="1:15" s="232" customFormat="1" ht="36.75" customHeight="1">
      <c r="A12" s="192" t="s">
        <v>223</v>
      </c>
      <c r="B12" s="218">
        <f t="shared" si="0"/>
        <v>64</v>
      </c>
      <c r="C12" s="137">
        <v>0</v>
      </c>
      <c r="D12" s="137">
        <v>0</v>
      </c>
      <c r="E12" s="137">
        <v>6</v>
      </c>
      <c r="F12" s="137">
        <v>0</v>
      </c>
      <c r="G12" s="137">
        <v>0</v>
      </c>
      <c r="H12" s="137">
        <v>58</v>
      </c>
      <c r="I12" s="137">
        <f t="shared" si="1"/>
        <v>154</v>
      </c>
      <c r="J12" s="137">
        <v>0</v>
      </c>
      <c r="K12" s="137">
        <v>0</v>
      </c>
      <c r="L12" s="137">
        <v>14</v>
      </c>
      <c r="M12" s="137">
        <v>0</v>
      </c>
      <c r="N12" s="137">
        <v>0</v>
      </c>
      <c r="O12" s="137">
        <v>140</v>
      </c>
    </row>
    <row r="13" spans="1:15" s="244" customFormat="1" ht="36.75" customHeight="1">
      <c r="A13" s="242" t="s">
        <v>224</v>
      </c>
      <c r="B13" s="243">
        <f t="shared" si="0"/>
        <v>69</v>
      </c>
      <c r="C13" s="170">
        <v>0</v>
      </c>
      <c r="D13" s="170">
        <v>0</v>
      </c>
      <c r="E13" s="170">
        <v>10</v>
      </c>
      <c r="F13" s="170">
        <v>0</v>
      </c>
      <c r="G13" s="170">
        <v>0</v>
      </c>
      <c r="H13" s="170">
        <v>59</v>
      </c>
      <c r="I13" s="170">
        <f t="shared" si="1"/>
        <v>165</v>
      </c>
      <c r="J13" s="170">
        <v>0</v>
      </c>
      <c r="K13" s="170">
        <v>0</v>
      </c>
      <c r="L13" s="170">
        <v>23</v>
      </c>
      <c r="M13" s="170">
        <v>0</v>
      </c>
      <c r="N13" s="170">
        <v>0</v>
      </c>
      <c r="O13" s="170">
        <v>142</v>
      </c>
    </row>
    <row r="14" spans="1:15" s="244" customFormat="1" ht="36.75" customHeight="1">
      <c r="A14" s="245" t="s">
        <v>225</v>
      </c>
      <c r="B14" s="243">
        <f t="shared" si="0"/>
        <v>8</v>
      </c>
      <c r="C14" s="170">
        <v>0</v>
      </c>
      <c r="D14" s="170">
        <v>0</v>
      </c>
      <c r="E14" s="170">
        <v>4</v>
      </c>
      <c r="F14" s="170">
        <v>0</v>
      </c>
      <c r="G14" s="170">
        <v>0</v>
      </c>
      <c r="H14" s="170">
        <v>4</v>
      </c>
      <c r="I14" s="170">
        <f t="shared" si="1"/>
        <v>30</v>
      </c>
      <c r="J14" s="170">
        <v>0</v>
      </c>
      <c r="K14" s="170">
        <v>0</v>
      </c>
      <c r="L14" s="170">
        <v>14</v>
      </c>
      <c r="M14" s="170">
        <v>0</v>
      </c>
      <c r="N14" s="170">
        <v>0</v>
      </c>
      <c r="O14" s="170">
        <v>16</v>
      </c>
    </row>
    <row r="15" spans="1:15" s="244" customFormat="1" ht="36.75" customHeight="1">
      <c r="A15" s="242" t="s">
        <v>226</v>
      </c>
      <c r="B15" s="243">
        <v>9</v>
      </c>
      <c r="C15" s="170">
        <v>2</v>
      </c>
      <c r="D15" s="170">
        <v>0</v>
      </c>
      <c r="E15" s="170">
        <v>5</v>
      </c>
      <c r="F15" s="170">
        <v>0</v>
      </c>
      <c r="G15" s="170">
        <v>0</v>
      </c>
      <c r="H15" s="170">
        <v>2</v>
      </c>
      <c r="I15" s="170">
        <v>31</v>
      </c>
      <c r="J15" s="170">
        <v>5</v>
      </c>
      <c r="K15" s="170">
        <v>0</v>
      </c>
      <c r="L15" s="170">
        <v>17</v>
      </c>
      <c r="M15" s="170">
        <v>0</v>
      </c>
      <c r="N15" s="170">
        <v>0</v>
      </c>
      <c r="O15" s="170">
        <v>9</v>
      </c>
    </row>
    <row r="16" spans="1:21" ht="36.75" customHeight="1">
      <c r="A16" s="242" t="s">
        <v>227</v>
      </c>
      <c r="B16" s="229">
        <v>13</v>
      </c>
      <c r="C16" s="229">
        <v>4</v>
      </c>
      <c r="D16" s="229">
        <v>0</v>
      </c>
      <c r="E16" s="229">
        <v>6</v>
      </c>
      <c r="F16" s="229">
        <v>0</v>
      </c>
      <c r="G16" s="229">
        <v>0</v>
      </c>
      <c r="H16" s="229">
        <v>3</v>
      </c>
      <c r="I16" s="229">
        <v>41</v>
      </c>
      <c r="J16" s="229">
        <v>10</v>
      </c>
      <c r="K16" s="229">
        <v>0</v>
      </c>
      <c r="L16" s="229">
        <v>21</v>
      </c>
      <c r="M16" s="229">
        <v>0</v>
      </c>
      <c r="N16" s="229">
        <v>0</v>
      </c>
      <c r="O16" s="229">
        <v>10</v>
      </c>
      <c r="P16" s="205"/>
      <c r="Q16" s="205"/>
      <c r="R16" s="205"/>
      <c r="S16" s="205"/>
      <c r="T16" s="205"/>
      <c r="U16" s="205"/>
    </row>
    <row r="17" spans="1:21" ht="36.75" customHeight="1">
      <c r="A17" s="242" t="s">
        <v>228</v>
      </c>
      <c r="B17" s="229">
        <v>13</v>
      </c>
      <c r="C17" s="229">
        <v>4</v>
      </c>
      <c r="D17" s="229">
        <v>0</v>
      </c>
      <c r="E17" s="229">
        <v>6</v>
      </c>
      <c r="F17" s="229">
        <v>0</v>
      </c>
      <c r="G17" s="229">
        <v>0</v>
      </c>
      <c r="H17" s="229">
        <v>3</v>
      </c>
      <c r="I17" s="229">
        <v>40</v>
      </c>
      <c r="J17" s="229">
        <v>9</v>
      </c>
      <c r="K17" s="229">
        <v>0</v>
      </c>
      <c r="L17" s="229">
        <v>21</v>
      </c>
      <c r="M17" s="229">
        <v>0</v>
      </c>
      <c r="N17" s="229">
        <v>0</v>
      </c>
      <c r="O17" s="229">
        <v>10</v>
      </c>
      <c r="P17" s="205"/>
      <c r="Q17" s="205"/>
      <c r="R17" s="205"/>
      <c r="S17" s="205"/>
      <c r="T17" s="205"/>
      <c r="U17" s="205"/>
    </row>
    <row r="18" spans="1:21" ht="36.75" customHeight="1">
      <c r="A18" s="242" t="s">
        <v>252</v>
      </c>
      <c r="B18" s="229">
        <v>0</v>
      </c>
      <c r="C18" s="229">
        <v>0</v>
      </c>
      <c r="D18" s="229">
        <v>0</v>
      </c>
      <c r="E18" s="229">
        <v>0</v>
      </c>
      <c r="F18" s="229">
        <v>0</v>
      </c>
      <c r="G18" s="229">
        <v>0</v>
      </c>
      <c r="H18" s="229">
        <v>0</v>
      </c>
      <c r="I18" s="229">
        <v>0</v>
      </c>
      <c r="J18" s="229">
        <v>0</v>
      </c>
      <c r="K18" s="229">
        <v>0</v>
      </c>
      <c r="L18" s="229">
        <v>0</v>
      </c>
      <c r="M18" s="229">
        <v>0</v>
      </c>
      <c r="N18" s="229">
        <v>0</v>
      </c>
      <c r="O18" s="229">
        <v>0</v>
      </c>
      <c r="P18" s="205"/>
      <c r="Q18" s="205"/>
      <c r="R18" s="205"/>
      <c r="S18" s="205"/>
      <c r="T18" s="205"/>
      <c r="U18" s="205"/>
    </row>
    <row r="19" spans="1:15" ht="36.75" customHeight="1">
      <c r="A19" s="242" t="s">
        <v>230</v>
      </c>
      <c r="B19" s="245">
        <v>3</v>
      </c>
      <c r="C19" s="229">
        <v>0</v>
      </c>
      <c r="D19" s="229">
        <v>0</v>
      </c>
      <c r="E19" s="229">
        <v>0</v>
      </c>
      <c r="F19" s="229">
        <v>0</v>
      </c>
      <c r="G19" s="229">
        <v>0</v>
      </c>
      <c r="H19" s="236">
        <v>3</v>
      </c>
      <c r="I19" s="236">
        <v>4</v>
      </c>
      <c r="J19" s="229">
        <v>0</v>
      </c>
      <c r="K19" s="229">
        <v>0</v>
      </c>
      <c r="L19" s="229">
        <v>0</v>
      </c>
      <c r="M19" s="229">
        <v>0</v>
      </c>
      <c r="N19" s="229">
        <v>0</v>
      </c>
      <c r="O19" s="236">
        <v>4</v>
      </c>
    </row>
    <row r="20" spans="1:15" ht="36.75" customHeight="1">
      <c r="A20" s="242" t="s">
        <v>232</v>
      </c>
      <c r="B20" s="245">
        <v>4</v>
      </c>
      <c r="C20" s="229"/>
      <c r="D20" s="229"/>
      <c r="E20" s="229"/>
      <c r="F20" s="229"/>
      <c r="G20" s="229"/>
      <c r="H20" s="236">
        <v>4</v>
      </c>
      <c r="I20" s="236">
        <v>4</v>
      </c>
      <c r="J20" s="229"/>
      <c r="K20" s="229"/>
      <c r="L20" s="229"/>
      <c r="M20" s="229"/>
      <c r="N20" s="229"/>
      <c r="O20" s="236">
        <v>4</v>
      </c>
    </row>
    <row r="21" spans="1:15" ht="36.75" customHeight="1">
      <c r="A21" s="242" t="s">
        <v>233</v>
      </c>
      <c r="B21" s="245">
        <v>0</v>
      </c>
      <c r="C21" s="229"/>
      <c r="D21" s="229"/>
      <c r="E21" s="229"/>
      <c r="F21" s="229"/>
      <c r="G21" s="229"/>
      <c r="H21" s="236">
        <v>0</v>
      </c>
      <c r="I21" s="236">
        <v>0</v>
      </c>
      <c r="J21" s="229"/>
      <c r="K21" s="229"/>
      <c r="L21" s="229"/>
      <c r="M21" s="229"/>
      <c r="N21" s="229"/>
      <c r="O21" s="236">
        <v>0</v>
      </c>
    </row>
    <row r="22" spans="1:15" ht="36.75" customHeight="1">
      <c r="A22" s="242" t="s">
        <v>234</v>
      </c>
      <c r="B22" s="245">
        <v>7</v>
      </c>
      <c r="C22" s="229">
        <v>1</v>
      </c>
      <c r="D22" s="229">
        <v>0</v>
      </c>
      <c r="E22" s="229">
        <v>0</v>
      </c>
      <c r="F22" s="229">
        <v>0</v>
      </c>
      <c r="G22" s="229">
        <v>0</v>
      </c>
      <c r="H22" s="236">
        <v>6</v>
      </c>
      <c r="I22" s="236">
        <v>7</v>
      </c>
      <c r="J22" s="229">
        <v>1</v>
      </c>
      <c r="K22" s="229">
        <v>0</v>
      </c>
      <c r="L22" s="229">
        <v>0</v>
      </c>
      <c r="M22" s="229">
        <v>0</v>
      </c>
      <c r="N22" s="229">
        <v>0</v>
      </c>
      <c r="O22" s="236">
        <v>6</v>
      </c>
    </row>
    <row r="23" spans="1:15" ht="31.5" customHeight="1">
      <c r="A23" s="242" t="s">
        <v>235</v>
      </c>
      <c r="B23" s="245">
        <v>3</v>
      </c>
      <c r="C23" s="229">
        <v>0</v>
      </c>
      <c r="D23" s="229">
        <v>0</v>
      </c>
      <c r="E23" s="229">
        <v>0</v>
      </c>
      <c r="F23" s="229">
        <v>0</v>
      </c>
      <c r="G23" s="229">
        <v>0</v>
      </c>
      <c r="H23" s="236">
        <v>3</v>
      </c>
      <c r="I23" s="236">
        <v>5</v>
      </c>
      <c r="J23" s="229">
        <v>0</v>
      </c>
      <c r="K23" s="229">
        <v>0</v>
      </c>
      <c r="L23" s="229">
        <v>0</v>
      </c>
      <c r="M23" s="229">
        <v>0</v>
      </c>
      <c r="N23" s="229">
        <v>0</v>
      </c>
      <c r="O23" s="236">
        <v>5</v>
      </c>
    </row>
    <row r="24" ht="17.25" customHeight="1">
      <c r="A24" s="231" t="s">
        <v>236</v>
      </c>
    </row>
  </sheetData>
  <sheetProtection selectLockedCells="1" selectUnlockedCells="1"/>
  <mergeCells count="7">
    <mergeCell ref="A1:B1"/>
    <mergeCell ref="A2:O2"/>
    <mergeCell ref="A3:O3"/>
    <mergeCell ref="M4:O4"/>
    <mergeCell ref="M5:O5"/>
    <mergeCell ref="B6:H6"/>
    <mergeCell ref="I6:O6"/>
  </mergeCells>
  <printOptions horizontalCentered="1"/>
  <pageMargins left="0.39375" right="0.39375" top="0.39375" bottom="0.196527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6">
      <selection activeCell="H29" sqref="H29"/>
    </sheetView>
  </sheetViews>
  <sheetFormatPr defaultColWidth="7.6640625" defaultRowHeight="15.75"/>
  <cols>
    <col min="1" max="1" width="9.10546875" style="239" customWidth="1"/>
    <col min="2" max="8" width="9.6640625" style="16" customWidth="1"/>
    <col min="9" max="16384" width="7.6640625" style="16" customWidth="1"/>
  </cols>
  <sheetData>
    <row r="1" spans="7:8" ht="16.5">
      <c r="G1" s="300" t="s">
        <v>253</v>
      </c>
      <c r="H1" s="300"/>
    </row>
    <row r="2" spans="1:9" s="116" customFormat="1" ht="28.5" customHeight="1">
      <c r="A2" s="360" t="s">
        <v>254</v>
      </c>
      <c r="B2" s="360"/>
      <c r="C2" s="360"/>
      <c r="D2" s="360"/>
      <c r="E2" s="360"/>
      <c r="F2" s="360"/>
      <c r="G2" s="360"/>
      <c r="H2" s="360"/>
      <c r="I2" s="246"/>
    </row>
    <row r="3" spans="1:9" s="116" customFormat="1" ht="21" customHeight="1">
      <c r="A3" s="361" t="s">
        <v>255</v>
      </c>
      <c r="B3" s="361"/>
      <c r="C3" s="361"/>
      <c r="D3" s="361"/>
      <c r="E3" s="361"/>
      <c r="F3" s="361"/>
      <c r="G3" s="361"/>
      <c r="H3" s="361"/>
      <c r="I3" s="246"/>
    </row>
    <row r="4" spans="1:9" s="116" customFormat="1" ht="17.25" customHeight="1">
      <c r="A4" s="247" t="s">
        <v>256</v>
      </c>
      <c r="B4" s="248"/>
      <c r="C4" s="248"/>
      <c r="D4" s="248"/>
      <c r="E4" s="248"/>
      <c r="F4" s="248"/>
      <c r="G4" s="248"/>
      <c r="H4" s="249" t="s">
        <v>257</v>
      </c>
      <c r="I4" s="248"/>
    </row>
    <row r="5" spans="1:9" s="116" customFormat="1" ht="40.5" customHeight="1">
      <c r="A5" s="250" t="s">
        <v>258</v>
      </c>
      <c r="B5" s="250" t="s">
        <v>259</v>
      </c>
      <c r="C5" s="250" t="s">
        <v>260</v>
      </c>
      <c r="D5" s="250" t="s">
        <v>261</v>
      </c>
      <c r="E5" s="251" t="s">
        <v>262</v>
      </c>
      <c r="F5" s="250" t="s">
        <v>263</v>
      </c>
      <c r="G5" s="250" t="s">
        <v>264</v>
      </c>
      <c r="H5" s="252" t="s">
        <v>265</v>
      </c>
      <c r="I5" s="253"/>
    </row>
    <row r="6" spans="1:9" ht="39" customHeight="1">
      <c r="A6" s="254" t="s">
        <v>266</v>
      </c>
      <c r="B6" s="33">
        <f aca="true" t="shared" si="0" ref="B6:B13">SUM(C6:H6)</f>
        <v>289</v>
      </c>
      <c r="C6" s="33">
        <v>0</v>
      </c>
      <c r="D6" s="33">
        <v>0</v>
      </c>
      <c r="E6" s="33">
        <v>161</v>
      </c>
      <c r="F6" s="33">
        <v>0</v>
      </c>
      <c r="G6" s="33">
        <v>75</v>
      </c>
      <c r="H6" s="33">
        <v>53</v>
      </c>
      <c r="I6" s="248"/>
    </row>
    <row r="7" spans="1:9" ht="39" customHeight="1">
      <c r="A7" s="254" t="s">
        <v>267</v>
      </c>
      <c r="B7" s="33">
        <f t="shared" si="0"/>
        <v>195</v>
      </c>
      <c r="C7" s="33">
        <v>0</v>
      </c>
      <c r="D7" s="33">
        <v>0</v>
      </c>
      <c r="E7" s="33">
        <v>187</v>
      </c>
      <c r="F7" s="33">
        <v>0</v>
      </c>
      <c r="G7" s="33">
        <v>0</v>
      </c>
      <c r="H7" s="33">
        <v>8</v>
      </c>
      <c r="I7" s="248"/>
    </row>
    <row r="8" spans="1:9" ht="39" customHeight="1">
      <c r="A8" s="254" t="s">
        <v>268</v>
      </c>
      <c r="B8" s="33">
        <f t="shared" si="0"/>
        <v>147</v>
      </c>
      <c r="C8" s="33">
        <v>0</v>
      </c>
      <c r="D8" s="33">
        <v>0</v>
      </c>
      <c r="E8" s="33">
        <v>119</v>
      </c>
      <c r="F8" s="33">
        <v>0</v>
      </c>
      <c r="G8" s="33">
        <v>0</v>
      </c>
      <c r="H8" s="33">
        <v>28</v>
      </c>
      <c r="I8" s="248"/>
    </row>
    <row r="9" spans="1:9" ht="39" customHeight="1">
      <c r="A9" s="254" t="s">
        <v>269</v>
      </c>
      <c r="B9" s="33">
        <f t="shared" si="0"/>
        <v>226</v>
      </c>
      <c r="C9" s="33">
        <v>0</v>
      </c>
      <c r="D9" s="33">
        <v>0</v>
      </c>
      <c r="E9" s="33">
        <v>191</v>
      </c>
      <c r="F9" s="33">
        <v>0</v>
      </c>
      <c r="G9" s="33">
        <v>0</v>
      </c>
      <c r="H9" s="33">
        <v>35</v>
      </c>
      <c r="I9" s="248"/>
    </row>
    <row r="10" spans="1:9" ht="39" customHeight="1">
      <c r="A10" s="254" t="s">
        <v>270</v>
      </c>
      <c r="B10" s="33">
        <f t="shared" si="0"/>
        <v>420</v>
      </c>
      <c r="C10" s="33">
        <v>0</v>
      </c>
      <c r="D10" s="33">
        <v>0</v>
      </c>
      <c r="E10" s="33">
        <v>329</v>
      </c>
      <c r="F10" s="33">
        <v>0</v>
      </c>
      <c r="G10" s="33">
        <v>0</v>
      </c>
      <c r="H10" s="33">
        <v>91</v>
      </c>
      <c r="I10" s="248"/>
    </row>
    <row r="11" spans="1:9" ht="39" customHeight="1">
      <c r="A11" s="254" t="s">
        <v>271</v>
      </c>
      <c r="B11" s="33">
        <f t="shared" si="0"/>
        <v>324</v>
      </c>
      <c r="C11" s="33">
        <v>0</v>
      </c>
      <c r="D11" s="33">
        <v>0</v>
      </c>
      <c r="E11" s="33">
        <v>282</v>
      </c>
      <c r="F11" s="33">
        <v>0</v>
      </c>
      <c r="G11" s="33">
        <v>0</v>
      </c>
      <c r="H11" s="33">
        <v>42</v>
      </c>
      <c r="I11" s="248"/>
    </row>
    <row r="12" spans="1:9" s="49" customFormat="1" ht="39" customHeight="1">
      <c r="A12" s="255" t="s">
        <v>272</v>
      </c>
      <c r="B12" s="256">
        <f t="shared" si="0"/>
        <v>464</v>
      </c>
      <c r="C12" s="33">
        <v>0</v>
      </c>
      <c r="D12" s="33">
        <v>0</v>
      </c>
      <c r="E12" s="33">
        <v>332</v>
      </c>
      <c r="F12" s="33">
        <v>0</v>
      </c>
      <c r="G12" s="33">
        <v>0</v>
      </c>
      <c r="H12" s="33">
        <v>132</v>
      </c>
      <c r="I12" s="257"/>
    </row>
    <row r="13" spans="1:9" s="49" customFormat="1" ht="39" customHeight="1">
      <c r="A13" s="254" t="s">
        <v>273</v>
      </c>
      <c r="B13" s="33">
        <f t="shared" si="0"/>
        <v>341</v>
      </c>
      <c r="C13" s="33">
        <v>0</v>
      </c>
      <c r="D13" s="33">
        <v>0</v>
      </c>
      <c r="E13" s="33">
        <v>321</v>
      </c>
      <c r="F13" s="33">
        <v>0</v>
      </c>
      <c r="G13" s="33">
        <v>0</v>
      </c>
      <c r="H13" s="33">
        <v>20</v>
      </c>
      <c r="I13" s="257"/>
    </row>
    <row r="14" spans="1:9" s="49" customFormat="1" ht="39" customHeight="1">
      <c r="A14" s="254" t="s">
        <v>274</v>
      </c>
      <c r="B14" s="258">
        <v>242</v>
      </c>
      <c r="C14" s="259">
        <v>0</v>
      </c>
      <c r="D14" s="259">
        <v>0</v>
      </c>
      <c r="E14" s="260">
        <v>209</v>
      </c>
      <c r="F14" s="259">
        <v>0</v>
      </c>
      <c r="G14" s="259">
        <v>0</v>
      </c>
      <c r="H14" s="260">
        <v>33</v>
      </c>
      <c r="I14" s="257"/>
    </row>
    <row r="15" spans="1:9" s="49" customFormat="1" ht="39" customHeight="1">
      <c r="A15" s="255" t="s">
        <v>275</v>
      </c>
      <c r="B15" s="258">
        <v>258</v>
      </c>
      <c r="C15" s="259">
        <v>0</v>
      </c>
      <c r="D15" s="259">
        <v>0</v>
      </c>
      <c r="E15" s="260">
        <v>187</v>
      </c>
      <c r="F15" s="259">
        <v>0</v>
      </c>
      <c r="G15" s="259">
        <v>0</v>
      </c>
      <c r="H15" s="260">
        <v>71</v>
      </c>
      <c r="I15" s="257"/>
    </row>
    <row r="16" spans="1:9" s="49" customFormat="1" ht="39" customHeight="1">
      <c r="A16" s="254" t="s">
        <v>276</v>
      </c>
      <c r="B16" s="260">
        <f>SUM(C16:H16)</f>
        <v>63</v>
      </c>
      <c r="C16" s="259" t="s">
        <v>277</v>
      </c>
      <c r="D16" s="259" t="s">
        <v>277</v>
      </c>
      <c r="E16" s="260">
        <v>53</v>
      </c>
      <c r="F16" s="259" t="s">
        <v>277</v>
      </c>
      <c r="G16" s="259" t="s">
        <v>277</v>
      </c>
      <c r="H16" s="260">
        <v>10</v>
      </c>
      <c r="I16" s="257"/>
    </row>
    <row r="17" spans="1:9" s="49" customFormat="1" ht="39" customHeight="1">
      <c r="A17" s="254" t="s">
        <v>230</v>
      </c>
      <c r="B17" s="260">
        <v>58</v>
      </c>
      <c r="C17" s="259">
        <v>0</v>
      </c>
      <c r="D17" s="259">
        <v>0</v>
      </c>
      <c r="E17" s="260">
        <v>48</v>
      </c>
      <c r="F17" s="259">
        <v>0</v>
      </c>
      <c r="G17" s="259">
        <v>0</v>
      </c>
      <c r="H17" s="260">
        <v>10</v>
      </c>
      <c r="I17" s="257"/>
    </row>
    <row r="18" spans="1:9" s="49" customFormat="1" ht="39" customHeight="1">
      <c r="A18" s="254" t="s">
        <v>231</v>
      </c>
      <c r="B18" s="260">
        <v>129</v>
      </c>
      <c r="C18" s="259">
        <v>0</v>
      </c>
      <c r="D18" s="259">
        <v>0</v>
      </c>
      <c r="E18" s="260">
        <v>114</v>
      </c>
      <c r="F18" s="259">
        <v>0</v>
      </c>
      <c r="G18" s="259">
        <v>0</v>
      </c>
      <c r="H18" s="260">
        <v>15</v>
      </c>
      <c r="I18" s="257"/>
    </row>
    <row r="19" spans="1:9" s="49" customFormat="1" ht="39" customHeight="1">
      <c r="A19" s="254" t="s">
        <v>232</v>
      </c>
      <c r="B19" s="260">
        <v>177</v>
      </c>
      <c r="C19" s="259"/>
      <c r="D19" s="259"/>
      <c r="E19" s="260">
        <v>156</v>
      </c>
      <c r="F19" s="259"/>
      <c r="G19" s="259"/>
      <c r="H19" s="260">
        <v>21</v>
      </c>
      <c r="I19" s="257"/>
    </row>
    <row r="20" spans="1:9" s="49" customFormat="1" ht="39" customHeight="1">
      <c r="A20" s="254" t="s">
        <v>233</v>
      </c>
      <c r="B20" s="260"/>
      <c r="C20" s="259">
        <v>0</v>
      </c>
      <c r="D20" s="259">
        <v>0</v>
      </c>
      <c r="E20" s="260">
        <v>50</v>
      </c>
      <c r="F20" s="259">
        <v>7</v>
      </c>
      <c r="G20" s="259">
        <v>0</v>
      </c>
      <c r="H20" s="260">
        <v>16</v>
      </c>
      <c r="I20" s="257"/>
    </row>
    <row r="21" spans="1:9" s="49" customFormat="1" ht="39" customHeight="1">
      <c r="A21" s="254" t="s">
        <v>234</v>
      </c>
      <c r="B21" s="260">
        <v>99</v>
      </c>
      <c r="C21" s="259">
        <v>0</v>
      </c>
      <c r="D21" s="259">
        <v>0</v>
      </c>
      <c r="E21" s="260">
        <v>80</v>
      </c>
      <c r="F21" s="259">
        <v>5</v>
      </c>
      <c r="G21" s="259">
        <v>0</v>
      </c>
      <c r="H21" s="260">
        <v>14</v>
      </c>
      <c r="I21" s="257"/>
    </row>
    <row r="22" spans="1:9" s="49" customFormat="1" ht="39" customHeight="1">
      <c r="A22" s="261" t="s">
        <v>235</v>
      </c>
      <c r="B22" s="262">
        <v>201</v>
      </c>
      <c r="C22" s="263">
        <v>0</v>
      </c>
      <c r="D22" s="263">
        <v>0</v>
      </c>
      <c r="E22" s="262">
        <v>185</v>
      </c>
      <c r="F22" s="263">
        <v>6</v>
      </c>
      <c r="G22" s="263">
        <v>0</v>
      </c>
      <c r="H22" s="262">
        <v>10</v>
      </c>
      <c r="I22" s="257"/>
    </row>
    <row r="23" spans="1:9" ht="15.75" customHeight="1">
      <c r="A23" s="264" t="s">
        <v>278</v>
      </c>
      <c r="B23" s="362" t="s">
        <v>279</v>
      </c>
      <c r="C23" s="362"/>
      <c r="D23" s="362"/>
      <c r="E23" s="265"/>
      <c r="F23" s="265"/>
      <c r="G23" s="265"/>
      <c r="H23" s="266"/>
      <c r="I23" s="267"/>
    </row>
    <row r="24" spans="1:9" ht="15.75" customHeight="1">
      <c r="A24" s="264"/>
      <c r="B24" s="302" t="s">
        <v>280</v>
      </c>
      <c r="C24" s="302"/>
      <c r="D24" s="302"/>
      <c r="E24" s="265"/>
      <c r="F24" s="265"/>
      <c r="G24" s="265"/>
      <c r="H24" s="266"/>
      <c r="I24" s="267"/>
    </row>
    <row r="25" spans="1:9" ht="15.75" customHeight="1">
      <c r="A25" s="268" t="s">
        <v>281</v>
      </c>
      <c r="B25" s="299" t="s">
        <v>282</v>
      </c>
      <c r="C25" s="299"/>
      <c r="D25" s="269"/>
      <c r="E25" s="248"/>
      <c r="F25" s="248"/>
      <c r="G25" s="248"/>
      <c r="H25" s="257"/>
      <c r="I25" s="248"/>
    </row>
  </sheetData>
  <sheetProtection selectLockedCells="1" selectUnlockedCells="1"/>
  <mergeCells count="6">
    <mergeCell ref="G1:H1"/>
    <mergeCell ref="A2:H2"/>
    <mergeCell ref="A3:H3"/>
    <mergeCell ref="B23:D23"/>
    <mergeCell ref="B24:D24"/>
    <mergeCell ref="B25:C25"/>
  </mergeCells>
  <printOptions horizontalCentered="1"/>
  <pageMargins left="0.39375" right="0.39375" top="0.5902777777777778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DBA</cp:lastModifiedBy>
  <dcterms:modified xsi:type="dcterms:W3CDTF">2020-10-28T08:33:42Z</dcterms:modified>
  <cp:category/>
  <cp:version/>
  <cp:contentType/>
  <cp:contentStatus/>
</cp:coreProperties>
</file>